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sites\excellessence\www\samples\oefeningen\"/>
    </mc:Choice>
  </mc:AlternateContent>
  <bookViews>
    <workbookView xWindow="120" yWindow="120" windowWidth="15180" windowHeight="8070"/>
  </bookViews>
  <sheets>
    <sheet name="Voorblad" sheetId="1" r:id="rId1"/>
    <sheet name="Meetkundig gemiddelde" sheetId="2" r:id="rId2"/>
    <sheet name="Centrummaten" sheetId="3" r:id="rId3"/>
    <sheet name="Klassematen" sheetId="4" r:id="rId4"/>
    <sheet name="permutaties en combinaties" sheetId="7" r:id="rId5"/>
    <sheet name="Kruistabel" sheetId="8" r:id="rId6"/>
    <sheet name="Kansvariabele" sheetId="5" r:id="rId7"/>
    <sheet name="BinomialeVerdeling" sheetId="6" r:id="rId8"/>
  </sheets>
  <calcPr calcId="152511"/>
</workbook>
</file>

<file path=xl/calcChain.xml><?xml version="1.0" encoding="utf-8"?>
<calcChain xmlns="http://schemas.openxmlformats.org/spreadsheetml/2006/main">
  <c r="G22" i="6" l="1"/>
  <c r="G18" i="6"/>
  <c r="G1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" i="6"/>
  <c r="G13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" i="6"/>
  <c r="A18" i="5"/>
  <c r="A14" i="5"/>
  <c r="C3" i="5"/>
  <c r="C4" i="5"/>
  <c r="C5" i="5"/>
  <c r="C6" i="5"/>
  <c r="C2" i="5"/>
  <c r="A10" i="5"/>
  <c r="A21" i="8"/>
  <c r="A17" i="8"/>
  <c r="A13" i="8"/>
  <c r="A9" i="8"/>
  <c r="F13" i="7"/>
  <c r="F8" i="7"/>
  <c r="A19" i="4"/>
  <c r="A15" i="4"/>
  <c r="H8" i="4"/>
  <c r="H3" i="4"/>
  <c r="H4" i="4"/>
  <c r="H5" i="4"/>
  <c r="H6" i="4"/>
  <c r="H2" i="4"/>
  <c r="A11" i="4"/>
  <c r="F8" i="4"/>
  <c r="D8" i="4"/>
  <c r="F3" i="4"/>
  <c r="F4" i="4"/>
  <c r="F5" i="4"/>
  <c r="F6" i="4"/>
  <c r="F2" i="4"/>
  <c r="E3" i="4"/>
  <c r="E4" i="4"/>
  <c r="E5" i="4"/>
  <c r="E6" i="4"/>
  <c r="E2" i="4"/>
  <c r="F21" i="3"/>
  <c r="F19" i="3"/>
  <c r="F15" i="3"/>
  <c r="F11" i="3"/>
  <c r="F7" i="3"/>
  <c r="A15" i="2"/>
  <c r="A11" i="2"/>
  <c r="C4" i="2"/>
  <c r="C5" i="2"/>
  <c r="C6" i="2"/>
  <c r="C3" i="2"/>
  <c r="F4" i="8"/>
  <c r="F3" i="8"/>
  <c r="E5" i="8"/>
  <c r="C5" i="8"/>
  <c r="D5" i="8"/>
  <c r="B5" i="8"/>
  <c r="F5" i="8" l="1"/>
</calcChain>
</file>

<file path=xl/comments1.xml><?xml version="1.0" encoding="utf-8"?>
<comments xmlns="http://schemas.openxmlformats.org/spreadsheetml/2006/main">
  <authors>
    <author>hoits</author>
  </authors>
  <commentList>
    <comment ref="B1" authorId="0" shapeId="0">
      <text>
        <r>
          <rPr>
            <b/>
            <sz val="8"/>
            <color indexed="81"/>
            <rFont val="Tahoma"/>
            <family val="2"/>
          </rPr>
          <t>Toelichting:</t>
        </r>
        <r>
          <rPr>
            <sz val="8"/>
            <color indexed="81"/>
            <rFont val="Tahoma"/>
            <family val="2"/>
          </rPr>
          <t xml:space="preserve">
een webwinkel heeft bijgehouden hoeveel scanners er per maand verkocht zijn.</t>
        </r>
      </text>
    </comment>
    <comment ref="A11" authorId="0" shapeId="0">
      <text>
        <r>
          <rPr>
            <b/>
            <sz val="8"/>
            <color indexed="81"/>
            <rFont val="Tahoma"/>
            <family val="2"/>
          </rPr>
          <t>Opdracht:</t>
        </r>
        <r>
          <rPr>
            <sz val="8"/>
            <color indexed="81"/>
            <rFont val="Tahoma"/>
            <family val="2"/>
          </rPr>
          <t xml:space="preserve">
Bereken het meetkundig gemiddelde.</t>
        </r>
      </text>
    </comment>
    <comment ref="A15" authorId="0" shapeId="0">
      <text>
        <r>
          <rPr>
            <b/>
            <sz val="8"/>
            <color indexed="81"/>
            <rFont val="Tahoma"/>
            <family val="2"/>
          </rPr>
          <t>Opdracht:</t>
        </r>
        <r>
          <rPr>
            <sz val="8"/>
            <color indexed="81"/>
            <rFont val="Tahoma"/>
            <family val="2"/>
          </rPr>
          <t xml:space="preserve">
Wat is op basis van het meetkundig gemiddelde de verwachte afzet voor juni?</t>
        </r>
      </text>
    </comment>
  </commentList>
</comments>
</file>

<file path=xl/comments2.xml><?xml version="1.0" encoding="utf-8"?>
<comments xmlns="http://schemas.openxmlformats.org/spreadsheetml/2006/main">
  <authors>
    <author>hoits</author>
  </authors>
  <commentList>
    <comment ref="B1" authorId="0" shapeId="0">
      <text>
        <r>
          <rPr>
            <b/>
            <sz val="8"/>
            <color indexed="81"/>
            <rFont val="Tahoma"/>
            <family val="2"/>
          </rPr>
          <t xml:space="preserve">Toelichting:
</t>
        </r>
        <r>
          <rPr>
            <sz val="8"/>
            <color indexed="81"/>
            <rFont val="Tahoma"/>
            <family val="2"/>
          </rPr>
          <t xml:space="preserve">In kolommen B en C staan de koersen van twee kauwgom mulitnationals van het eerste Halfjaar van 2013
</t>
        </r>
      </text>
    </comment>
    <comment ref="F7" authorId="0" shapeId="0">
      <text>
        <r>
          <rPr>
            <b/>
            <sz val="8"/>
            <color indexed="81"/>
            <rFont val="Tahoma"/>
            <family val="2"/>
          </rPr>
          <t>Opdracht:</t>
        </r>
        <r>
          <rPr>
            <sz val="8"/>
            <color indexed="81"/>
            <rFont val="Tahoma"/>
            <family val="2"/>
          </rPr>
          <t xml:space="preserve">
Bereken het gemiddelde van MapleLeaf, zonder gebruik te maken van de functie AVERAGE().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Opdracht:</t>
        </r>
        <r>
          <rPr>
            <sz val="8"/>
            <color indexed="81"/>
            <rFont val="Tahoma"/>
            <family val="2"/>
          </rPr>
          <t xml:space="preserve">
Bereken de kwartielafstand van BazookaJoe. Maak gebruik van de functie QUARTILE().</t>
        </r>
      </text>
    </comment>
    <comment ref="F15" authorId="0" shapeId="0">
      <text>
        <r>
          <rPr>
            <b/>
            <sz val="8"/>
            <color indexed="81"/>
            <rFont val="Tahoma"/>
            <family val="2"/>
          </rPr>
          <t>Opdracht</t>
        </r>
        <r>
          <rPr>
            <sz val="8"/>
            <color indexed="81"/>
            <rFont val="Tahoma"/>
            <family val="2"/>
          </rPr>
          <t xml:space="preserve">
Bereken de Modus van MapleLeaf.</t>
        </r>
      </text>
    </comment>
    <comment ref="F19" authorId="0" shapeId="0">
      <text>
        <r>
          <rPr>
            <b/>
            <sz val="8"/>
            <color indexed="81"/>
            <rFont val="Tahoma"/>
            <family val="2"/>
          </rPr>
          <t>Opdracht:</t>
        </r>
        <r>
          <rPr>
            <sz val="8"/>
            <color indexed="81"/>
            <rFont val="Tahoma"/>
            <family val="2"/>
          </rPr>
          <t xml:space="preserve">
Geef de variatiecoefficient van BazookaJoe.</t>
        </r>
      </text>
    </comment>
  </commentList>
</comments>
</file>

<file path=xl/comments3.xml><?xml version="1.0" encoding="utf-8"?>
<comments xmlns="http://schemas.openxmlformats.org/spreadsheetml/2006/main">
  <authors>
    <author>hoits</author>
  </authors>
  <commentList>
    <comment ref="J1" authorId="0" shapeId="0">
      <text>
        <r>
          <rPr>
            <b/>
            <sz val="8"/>
            <color indexed="81"/>
            <rFont val="Tahoma"/>
            <family val="2"/>
          </rPr>
          <t>Toelichting:</t>
        </r>
        <r>
          <rPr>
            <sz val="8"/>
            <color indexed="81"/>
            <rFont val="Tahoma"/>
            <family val="2"/>
          </rPr>
          <t xml:space="preserve">
Toelichting:
Een klassentabel toont de verdeling van het aantal bezoekers in een theater van 184 voorstellingen.</t>
        </r>
      </text>
    </comment>
    <comment ref="A11" authorId="0" shapeId="0">
      <text>
        <r>
          <rPr>
            <b/>
            <sz val="8"/>
            <color indexed="81"/>
            <rFont val="Tahoma"/>
            <family val="2"/>
          </rPr>
          <t>Opdracht:</t>
        </r>
        <r>
          <rPr>
            <sz val="8"/>
            <color indexed="81"/>
            <rFont val="Tahoma"/>
            <family val="2"/>
          </rPr>
          <t xml:space="preserve">
Wat is het gemiddeld aantal bezoekers?</t>
        </r>
      </text>
    </comment>
    <comment ref="A15" authorId="0" shapeId="0">
      <text>
        <r>
          <rPr>
            <b/>
            <sz val="8"/>
            <color indexed="81"/>
            <rFont val="Tahoma"/>
            <family val="2"/>
          </rPr>
          <t>Opdracht:</t>
        </r>
        <r>
          <rPr>
            <sz val="8"/>
            <color indexed="81"/>
            <rFont val="Tahoma"/>
            <family val="2"/>
          </rPr>
          <t xml:space="preserve">
Wat is de variantie?</t>
        </r>
      </text>
    </comment>
    <comment ref="A19" authorId="0" shapeId="0">
      <text>
        <r>
          <rPr>
            <b/>
            <sz val="8"/>
            <color indexed="81"/>
            <rFont val="Tahoma"/>
            <family val="2"/>
          </rPr>
          <t>Opdracht:</t>
        </r>
        <r>
          <rPr>
            <sz val="8"/>
            <color indexed="81"/>
            <rFont val="Tahoma"/>
            <family val="2"/>
          </rPr>
          <t xml:space="preserve">
Wat is de standaard afwijking?</t>
        </r>
      </text>
    </comment>
  </commentList>
</comments>
</file>

<file path=xl/comments4.xml><?xml version="1.0" encoding="utf-8"?>
<comments xmlns="http://schemas.openxmlformats.org/spreadsheetml/2006/main">
  <authors>
    <author>hoits</author>
  </authors>
  <commentList>
    <comment ref="F1" authorId="0" shapeId="0">
      <text>
        <r>
          <rPr>
            <b/>
            <sz val="8"/>
            <color indexed="81"/>
            <rFont val="Tahoma"/>
            <family val="2"/>
          </rPr>
          <t>Toelichting:</t>
        </r>
        <r>
          <rPr>
            <sz val="8"/>
            <color indexed="81"/>
            <rFont val="Tahoma"/>
            <family val="2"/>
          </rPr>
          <t xml:space="preserve">
8 studenten hebben zich beschikbaar gesteld om als vertegenwoordiger op te treden.
Er kunnen 4 vertegenwoordigers benoemd worden.</t>
        </r>
      </text>
    </comment>
    <comment ref="F8" authorId="0" shapeId="0">
      <text>
        <r>
          <rPr>
            <b/>
            <sz val="8"/>
            <color indexed="81"/>
            <rFont val="Tahoma"/>
            <family val="2"/>
          </rPr>
          <t>Opdracht:</t>
        </r>
        <r>
          <rPr>
            <sz val="8"/>
            <color indexed="81"/>
            <rFont val="Tahoma"/>
            <family val="2"/>
          </rPr>
          <t xml:space="preserve">
In hoeveel verschillende volgordes kunnen de namen op de kieslijst worden geplaatst?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</rPr>
          <t>Opdracht:</t>
        </r>
        <r>
          <rPr>
            <sz val="8"/>
            <color indexed="81"/>
            <rFont val="Tahoma"/>
            <family val="2"/>
          </rPr>
          <t xml:space="preserve">
Op hoeveel verschillende manieren kan de vertegenwoordiging worden samengesteld? </t>
        </r>
      </text>
    </comment>
  </commentList>
</comments>
</file>

<file path=xl/comments5.xml><?xml version="1.0" encoding="utf-8"?>
<comments xmlns="http://schemas.openxmlformats.org/spreadsheetml/2006/main">
  <authors>
    <author>hoits</author>
  </authors>
  <commentList>
    <comment ref="A9" authorId="0" shapeId="0">
      <text>
        <r>
          <rPr>
            <b/>
            <sz val="8"/>
            <color indexed="81"/>
            <rFont val="Tahoma"/>
            <family val="2"/>
          </rPr>
          <t>Opdracht:</t>
        </r>
        <r>
          <rPr>
            <sz val="8"/>
            <color indexed="81"/>
            <rFont val="Tahoma"/>
            <family val="2"/>
          </rPr>
          <t xml:space="preserve">
Hoe groot is de kans dat  een medewerker van Sales een vrouw is?</t>
        </r>
      </text>
    </comment>
    <comment ref="A13" authorId="0" shapeId="0">
      <text>
        <r>
          <rPr>
            <b/>
            <sz val="8"/>
            <color indexed="81"/>
            <rFont val="Tahoma"/>
            <family val="2"/>
          </rPr>
          <t>Opdracht:</t>
        </r>
        <r>
          <rPr>
            <sz val="8"/>
            <color indexed="81"/>
            <rFont val="Tahoma"/>
            <family val="2"/>
          </rPr>
          <t xml:space="preserve">
Hoe groot is de kans dat je in een steekproef iemand van Finance of R&amp;D treft?</t>
        </r>
      </text>
    </comment>
    <comment ref="A17" authorId="0" shapeId="0">
      <text>
        <r>
          <rPr>
            <b/>
            <sz val="8"/>
            <color indexed="81"/>
            <rFont val="Tahoma"/>
            <family val="2"/>
          </rPr>
          <t>Opdracht:</t>
        </r>
        <r>
          <rPr>
            <sz val="8"/>
            <color indexed="81"/>
            <rFont val="Tahoma"/>
            <family val="2"/>
          </rPr>
          <t xml:space="preserve">
Hoe groot is de kans dat een medewerker een vrouw of iemand van Sales is?</t>
        </r>
      </text>
    </comment>
    <comment ref="A21" authorId="0" shapeId="0">
      <text>
        <r>
          <rPr>
            <b/>
            <sz val="8"/>
            <color indexed="81"/>
            <rFont val="Tahoma"/>
            <family val="2"/>
          </rPr>
          <t>Opdracht:</t>
        </r>
        <r>
          <rPr>
            <sz val="8"/>
            <color indexed="81"/>
            <rFont val="Tahoma"/>
            <family val="2"/>
          </rPr>
          <t xml:space="preserve">
Hoe groot is de kans dat je niet een man van MGT treft?</t>
        </r>
      </text>
    </comment>
  </commentList>
</comments>
</file>

<file path=xl/comments6.xml><?xml version="1.0" encoding="utf-8"?>
<comments xmlns="http://schemas.openxmlformats.org/spreadsheetml/2006/main">
  <authors>
    <author>hoits</author>
  </authors>
  <commentList>
    <comment ref="B1" authorId="0" shapeId="0">
      <text>
        <r>
          <rPr>
            <b/>
            <sz val="8"/>
            <color indexed="81"/>
            <rFont val="Tahoma"/>
            <family val="2"/>
          </rPr>
          <t>Toelichting:</t>
        </r>
        <r>
          <rPr>
            <sz val="8"/>
            <color indexed="81"/>
            <rFont val="Tahoma"/>
            <family val="2"/>
          </rPr>
          <t xml:space="preserve">
Een kansvariabele toont de kans op het aantal zonuren van de maand maart.</t>
        </r>
      </text>
    </comment>
    <comment ref="A10" authorId="0" shapeId="0">
      <text>
        <r>
          <rPr>
            <b/>
            <sz val="8"/>
            <color indexed="81"/>
            <rFont val="Tahoma"/>
            <family val="2"/>
          </rPr>
          <t>Opdracht:</t>
        </r>
        <r>
          <rPr>
            <sz val="8"/>
            <color indexed="81"/>
            <rFont val="Tahoma"/>
            <family val="2"/>
          </rPr>
          <t xml:space="preserve">
Wat is het gemiddelde aantal zonuren voor maart?</t>
        </r>
      </text>
    </comment>
    <comment ref="A14" authorId="0" shapeId="0">
      <text>
        <r>
          <rPr>
            <b/>
            <sz val="8"/>
            <color indexed="81"/>
            <rFont val="Tahoma"/>
            <family val="2"/>
          </rPr>
          <t>Opdracht:</t>
        </r>
        <r>
          <rPr>
            <sz val="8"/>
            <color indexed="81"/>
            <rFont val="Tahoma"/>
            <family val="2"/>
          </rPr>
          <t xml:space="preserve">
Wat is de variantie van de zonuren?</t>
        </r>
      </text>
    </comment>
    <comment ref="A18" authorId="0" shapeId="0">
      <text>
        <r>
          <rPr>
            <b/>
            <sz val="8"/>
            <color indexed="81"/>
            <rFont val="Tahoma"/>
            <family val="2"/>
          </rPr>
          <t>Opdracht:</t>
        </r>
        <r>
          <rPr>
            <sz val="8"/>
            <color indexed="81"/>
            <rFont val="Tahoma"/>
            <family val="2"/>
          </rPr>
          <t xml:space="preserve">
Wat is de standaardafwijking?</t>
        </r>
      </text>
    </comment>
  </commentList>
</comments>
</file>

<file path=xl/comments7.xml><?xml version="1.0" encoding="utf-8"?>
<comments xmlns="http://schemas.openxmlformats.org/spreadsheetml/2006/main">
  <authors>
    <author>hoits</author>
  </authors>
  <commentList>
    <comment ref="G1" authorId="0" shapeId="0">
      <text>
        <r>
          <rPr>
            <b/>
            <sz val="8"/>
            <color indexed="81"/>
            <rFont val="Tahoma"/>
            <family val="2"/>
          </rPr>
          <t>Toelichting:</t>
        </r>
        <r>
          <rPr>
            <sz val="8"/>
            <color indexed="81"/>
            <rFont val="Tahoma"/>
            <family val="2"/>
          </rPr>
          <t xml:space="preserve">
30% van de popmuzikanten heeft voor zijn 40-e levensjaar problemen met het gehoor.
We doen een onderzoek naar 60 muzikanten jonger dan 40 jaar.
Bepaal de parameters voor deze binomiale kansvariabele. Maak de tabel met de functie BINOMDIST().</t>
        </r>
      </text>
    </comment>
    <comment ref="G13" authorId="0" shapeId="0">
      <text>
        <r>
          <rPr>
            <b/>
            <sz val="8"/>
            <color indexed="81"/>
            <rFont val="Tahoma"/>
            <family val="2"/>
          </rPr>
          <t>Opdracht:</t>
        </r>
        <r>
          <rPr>
            <sz val="8"/>
            <color indexed="81"/>
            <rFont val="Tahoma"/>
            <family val="2"/>
          </rPr>
          <t xml:space="preserve">
Wat is het gemiddelde?
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Opdracht:</t>
        </r>
        <r>
          <rPr>
            <sz val="8"/>
            <color indexed="81"/>
            <rFont val="Tahoma"/>
            <family val="2"/>
          </rPr>
          <t xml:space="preserve">
Wat is de standaardafwijking?</t>
        </r>
      </text>
    </comment>
    <comment ref="G22" authorId="0" shapeId="0">
      <text>
        <r>
          <rPr>
            <b/>
            <sz val="8"/>
            <color indexed="81"/>
            <rFont val="Tahoma"/>
            <family val="2"/>
          </rPr>
          <t>Opdracht:</t>
        </r>
        <r>
          <rPr>
            <sz val="8"/>
            <color indexed="81"/>
            <rFont val="Tahoma"/>
            <family val="2"/>
          </rPr>
          <t xml:space="preserve">
Hoe groot is de kans dat je in de steekproef 6 of meer gehoorbeschadigden vindt?</t>
        </r>
      </text>
    </comment>
  </commentList>
</comments>
</file>

<file path=xl/sharedStrings.xml><?xml version="1.0" encoding="utf-8"?>
<sst xmlns="http://schemas.openxmlformats.org/spreadsheetml/2006/main" count="84" uniqueCount="66">
  <si>
    <t>Op de volgende bladen staat een aantal opdrachten. In de cellen met de gele achtergrond moet een formule de gevraagde waarde geven.</t>
  </si>
  <si>
    <t>maand</t>
  </si>
  <si>
    <t>jan</t>
  </si>
  <si>
    <t>feb</t>
  </si>
  <si>
    <t>mrt</t>
  </si>
  <si>
    <t>apr</t>
  </si>
  <si>
    <t>mei</t>
  </si>
  <si>
    <t>afzet</t>
  </si>
  <si>
    <t>Het is toegestaan om vereiste berekeningen in extra cellen of kolommen te maken.</t>
  </si>
  <si>
    <t>Afzet in juni</t>
  </si>
  <si>
    <t>Meetkundig gemiddelde</t>
  </si>
  <si>
    <t>Peildatum</t>
  </si>
  <si>
    <t>MapleLeaf</t>
  </si>
  <si>
    <t>BazookaJoe</t>
  </si>
  <si>
    <t>Kwartielafstand BJ</t>
  </si>
  <si>
    <t>Gemiddelde van ML</t>
  </si>
  <si>
    <t>Modus ML</t>
  </si>
  <si>
    <t>Variatiecoefficent BJ</t>
  </si>
  <si>
    <t>Klasse</t>
  </si>
  <si>
    <t>Frequentie</t>
  </si>
  <si>
    <t>Gemiddeld</t>
  </si>
  <si>
    <t>Variantie</t>
  </si>
  <si>
    <t>Standaardafwijking</t>
  </si>
  <si>
    <t>Uitkomst</t>
  </si>
  <si>
    <t>Kans</t>
  </si>
  <si>
    <t>Verwachting (E)</t>
  </si>
  <si>
    <t>n=</t>
  </si>
  <si>
    <t>p=</t>
  </si>
  <si>
    <t>Aantal</t>
  </si>
  <si>
    <t>Verwachting</t>
  </si>
  <si>
    <t>STDEV</t>
  </si>
  <si>
    <t>P &gt;=6</t>
  </si>
  <si>
    <t>-&lt;</t>
  </si>
  <si>
    <t>Roy</t>
  </si>
  <si>
    <t>Janet</t>
  </si>
  <si>
    <t>Mick</t>
  </si>
  <si>
    <t>Trisha</t>
  </si>
  <si>
    <t>Jesse</t>
  </si>
  <si>
    <t>Therese</t>
  </si>
  <si>
    <t>Pedro</t>
  </si>
  <si>
    <t>Angela</t>
  </si>
  <si>
    <t>Sekse</t>
  </si>
  <si>
    <t>m</t>
  </si>
  <si>
    <t>v</t>
  </si>
  <si>
    <t>Vertegenwoordigers</t>
  </si>
  <si>
    <t>Kieslijst</t>
  </si>
  <si>
    <t>Kandidaat</t>
  </si>
  <si>
    <t>Werknemers per afdeling</t>
  </si>
  <si>
    <t>Finance</t>
  </si>
  <si>
    <t>Sales</t>
  </si>
  <si>
    <t>R&amp;D</t>
  </si>
  <si>
    <t>totaal</t>
  </si>
  <si>
    <t>P v | s</t>
  </si>
  <si>
    <t>P f of r</t>
  </si>
  <si>
    <t>P s of v</t>
  </si>
  <si>
    <t>MGT</t>
  </si>
  <si>
    <t>P | m en m |</t>
  </si>
  <si>
    <t>Variatiecoefficent ml</t>
  </si>
  <si>
    <t>DE RELATIEVE SPREIDING BIJ BAZOOKAJOE IS GROTER DAN BIJ MAPLELEAF</t>
  </si>
  <si>
    <t>MIDDEN</t>
  </si>
  <si>
    <t>PRODUCT</t>
  </si>
  <si>
    <t>TOTAAL</t>
  </si>
  <si>
    <t>KWADRAATVERSCHIL</t>
  </si>
  <si>
    <t>KW-VERSCHIL</t>
  </si>
  <si>
    <t>CUMULATIEF</t>
  </si>
  <si>
    <t>VARIANTIE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</si>
</sst>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.00000_ ;_ * \-#,##0.00000_ ;_ * &quot;-&quot;??_ ;_ @_ "/>
  </numFmts>
  <fonts count="4" x14ac:knownFonts="1"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0" fillId="3" borderId="9" xfId="0" applyFill="1" applyBorder="1"/>
    <xf numFmtId="14" fontId="0" fillId="0" borderId="0" xfId="0" applyNumberFormat="1"/>
    <xf numFmtId="0" fontId="0" fillId="0" borderId="0" xfId="0" applyAlignment="1">
      <alignment horizontal="right"/>
    </xf>
    <xf numFmtId="9" fontId="0" fillId="0" borderId="0" xfId="0" applyNumberFormat="1"/>
    <xf numFmtId="0" fontId="0" fillId="0" borderId="0" xfId="0" quotePrefix="1"/>
    <xf numFmtId="0" fontId="0" fillId="0" borderId="9" xfId="0" applyBorder="1"/>
    <xf numFmtId="43" fontId="0" fillId="3" borderId="9" xfId="1" applyFont="1" applyFill="1" applyBorder="1"/>
    <xf numFmtId="43" fontId="0" fillId="0" borderId="0" xfId="1" applyFont="1"/>
    <xf numFmtId="43" fontId="0" fillId="0" borderId="0" xfId="0" applyNumberFormat="1"/>
    <xf numFmtId="43" fontId="0" fillId="3" borderId="9" xfId="0" applyNumberFormat="1" applyFill="1" applyBorder="1"/>
    <xf numFmtId="164" fontId="0" fillId="3" borderId="9" xfId="1" applyNumberFormat="1" applyFont="1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Mapleleaf</c:v>
          </c:tx>
          <c:marker>
            <c:symbol val="none"/>
          </c:marker>
          <c:cat>
            <c:numRef>
              <c:f>Centrummaten!$A$2:$A$182</c:f>
              <c:numCache>
                <c:formatCode>m/d/yyyy</c:formatCode>
                <c:ptCount val="181"/>
                <c:pt idx="0">
                  <c:v>41275</c:v>
                </c:pt>
                <c:pt idx="1">
                  <c:v>41276</c:v>
                </c:pt>
                <c:pt idx="2">
                  <c:v>41277</c:v>
                </c:pt>
                <c:pt idx="3">
                  <c:v>41278</c:v>
                </c:pt>
                <c:pt idx="4">
                  <c:v>41279</c:v>
                </c:pt>
                <c:pt idx="5">
                  <c:v>41280</c:v>
                </c:pt>
                <c:pt idx="6">
                  <c:v>41281</c:v>
                </c:pt>
                <c:pt idx="7">
                  <c:v>41282</c:v>
                </c:pt>
                <c:pt idx="8">
                  <c:v>41283</c:v>
                </c:pt>
                <c:pt idx="9">
                  <c:v>41284</c:v>
                </c:pt>
                <c:pt idx="10">
                  <c:v>41285</c:v>
                </c:pt>
                <c:pt idx="11">
                  <c:v>41286</c:v>
                </c:pt>
                <c:pt idx="12">
                  <c:v>41287</c:v>
                </c:pt>
                <c:pt idx="13">
                  <c:v>41288</c:v>
                </c:pt>
                <c:pt idx="14">
                  <c:v>41289</c:v>
                </c:pt>
                <c:pt idx="15">
                  <c:v>41290</c:v>
                </c:pt>
                <c:pt idx="16">
                  <c:v>41291</c:v>
                </c:pt>
                <c:pt idx="17">
                  <c:v>41292</c:v>
                </c:pt>
                <c:pt idx="18">
                  <c:v>41293</c:v>
                </c:pt>
                <c:pt idx="19">
                  <c:v>41294</c:v>
                </c:pt>
                <c:pt idx="20">
                  <c:v>41295</c:v>
                </c:pt>
                <c:pt idx="21">
                  <c:v>41296</c:v>
                </c:pt>
                <c:pt idx="22">
                  <c:v>41297</c:v>
                </c:pt>
                <c:pt idx="23">
                  <c:v>41298</c:v>
                </c:pt>
                <c:pt idx="24">
                  <c:v>41299</c:v>
                </c:pt>
                <c:pt idx="25">
                  <c:v>41300</c:v>
                </c:pt>
                <c:pt idx="26">
                  <c:v>41301</c:v>
                </c:pt>
                <c:pt idx="27">
                  <c:v>41302</c:v>
                </c:pt>
                <c:pt idx="28">
                  <c:v>41303</c:v>
                </c:pt>
                <c:pt idx="29">
                  <c:v>41304</c:v>
                </c:pt>
                <c:pt idx="30">
                  <c:v>41305</c:v>
                </c:pt>
                <c:pt idx="31">
                  <c:v>41306</c:v>
                </c:pt>
                <c:pt idx="32">
                  <c:v>41307</c:v>
                </c:pt>
                <c:pt idx="33">
                  <c:v>41308</c:v>
                </c:pt>
                <c:pt idx="34">
                  <c:v>41309</c:v>
                </c:pt>
                <c:pt idx="35">
                  <c:v>41310</c:v>
                </c:pt>
                <c:pt idx="36">
                  <c:v>41311</c:v>
                </c:pt>
                <c:pt idx="37">
                  <c:v>41312</c:v>
                </c:pt>
                <c:pt idx="38">
                  <c:v>41313</c:v>
                </c:pt>
                <c:pt idx="39">
                  <c:v>41314</c:v>
                </c:pt>
                <c:pt idx="40">
                  <c:v>41315</c:v>
                </c:pt>
                <c:pt idx="41">
                  <c:v>41316</c:v>
                </c:pt>
                <c:pt idx="42">
                  <c:v>41317</c:v>
                </c:pt>
                <c:pt idx="43">
                  <c:v>41318</c:v>
                </c:pt>
                <c:pt idx="44">
                  <c:v>41319</c:v>
                </c:pt>
                <c:pt idx="45">
                  <c:v>41320</c:v>
                </c:pt>
                <c:pt idx="46">
                  <c:v>41321</c:v>
                </c:pt>
                <c:pt idx="47">
                  <c:v>41322</c:v>
                </c:pt>
                <c:pt idx="48">
                  <c:v>41323</c:v>
                </c:pt>
                <c:pt idx="49">
                  <c:v>41324</c:v>
                </c:pt>
                <c:pt idx="50">
                  <c:v>41325</c:v>
                </c:pt>
                <c:pt idx="51">
                  <c:v>41326</c:v>
                </c:pt>
                <c:pt idx="52">
                  <c:v>41327</c:v>
                </c:pt>
                <c:pt idx="53">
                  <c:v>41328</c:v>
                </c:pt>
                <c:pt idx="54">
                  <c:v>41329</c:v>
                </c:pt>
                <c:pt idx="55">
                  <c:v>41330</c:v>
                </c:pt>
                <c:pt idx="56">
                  <c:v>41331</c:v>
                </c:pt>
                <c:pt idx="57">
                  <c:v>41332</c:v>
                </c:pt>
                <c:pt idx="58">
                  <c:v>41333</c:v>
                </c:pt>
                <c:pt idx="59">
                  <c:v>41334</c:v>
                </c:pt>
                <c:pt idx="60">
                  <c:v>41335</c:v>
                </c:pt>
                <c:pt idx="61">
                  <c:v>41336</c:v>
                </c:pt>
                <c:pt idx="62">
                  <c:v>41337</c:v>
                </c:pt>
                <c:pt idx="63">
                  <c:v>41338</c:v>
                </c:pt>
                <c:pt idx="64">
                  <c:v>41339</c:v>
                </c:pt>
                <c:pt idx="65">
                  <c:v>41340</c:v>
                </c:pt>
                <c:pt idx="66">
                  <c:v>41341</c:v>
                </c:pt>
                <c:pt idx="67">
                  <c:v>41342</c:v>
                </c:pt>
                <c:pt idx="68">
                  <c:v>41343</c:v>
                </c:pt>
                <c:pt idx="69">
                  <c:v>41344</c:v>
                </c:pt>
                <c:pt idx="70">
                  <c:v>41345</c:v>
                </c:pt>
                <c:pt idx="71">
                  <c:v>41346</c:v>
                </c:pt>
                <c:pt idx="72">
                  <c:v>41347</c:v>
                </c:pt>
                <c:pt idx="73">
                  <c:v>41348</c:v>
                </c:pt>
                <c:pt idx="74">
                  <c:v>41349</c:v>
                </c:pt>
                <c:pt idx="75">
                  <c:v>41350</c:v>
                </c:pt>
                <c:pt idx="76">
                  <c:v>41351</c:v>
                </c:pt>
                <c:pt idx="77">
                  <c:v>41352</c:v>
                </c:pt>
                <c:pt idx="78">
                  <c:v>41353</c:v>
                </c:pt>
                <c:pt idx="79">
                  <c:v>41354</c:v>
                </c:pt>
                <c:pt idx="80">
                  <c:v>41355</c:v>
                </c:pt>
                <c:pt idx="81">
                  <c:v>41356</c:v>
                </c:pt>
                <c:pt idx="82">
                  <c:v>41357</c:v>
                </c:pt>
                <c:pt idx="83">
                  <c:v>41358</c:v>
                </c:pt>
                <c:pt idx="84">
                  <c:v>41359</c:v>
                </c:pt>
                <c:pt idx="85">
                  <c:v>41360</c:v>
                </c:pt>
                <c:pt idx="86">
                  <c:v>41361</c:v>
                </c:pt>
                <c:pt idx="87">
                  <c:v>41362</c:v>
                </c:pt>
                <c:pt idx="88">
                  <c:v>41363</c:v>
                </c:pt>
                <c:pt idx="89">
                  <c:v>41364</c:v>
                </c:pt>
                <c:pt idx="90">
                  <c:v>41365</c:v>
                </c:pt>
                <c:pt idx="91">
                  <c:v>41366</c:v>
                </c:pt>
                <c:pt idx="92">
                  <c:v>41367</c:v>
                </c:pt>
                <c:pt idx="93">
                  <c:v>41368</c:v>
                </c:pt>
                <c:pt idx="94">
                  <c:v>41369</c:v>
                </c:pt>
                <c:pt idx="95">
                  <c:v>41370</c:v>
                </c:pt>
                <c:pt idx="96">
                  <c:v>41371</c:v>
                </c:pt>
                <c:pt idx="97">
                  <c:v>41372</c:v>
                </c:pt>
                <c:pt idx="98">
                  <c:v>41373</c:v>
                </c:pt>
                <c:pt idx="99">
                  <c:v>41374</c:v>
                </c:pt>
                <c:pt idx="100">
                  <c:v>41375</c:v>
                </c:pt>
                <c:pt idx="101">
                  <c:v>41376</c:v>
                </c:pt>
                <c:pt idx="102">
                  <c:v>41377</c:v>
                </c:pt>
                <c:pt idx="103">
                  <c:v>41378</c:v>
                </c:pt>
                <c:pt idx="104">
                  <c:v>41379</c:v>
                </c:pt>
                <c:pt idx="105">
                  <c:v>41380</c:v>
                </c:pt>
                <c:pt idx="106">
                  <c:v>41381</c:v>
                </c:pt>
                <c:pt idx="107">
                  <c:v>41382</c:v>
                </c:pt>
                <c:pt idx="108">
                  <c:v>41383</c:v>
                </c:pt>
                <c:pt idx="109">
                  <c:v>41384</c:v>
                </c:pt>
                <c:pt idx="110">
                  <c:v>41385</c:v>
                </c:pt>
                <c:pt idx="111">
                  <c:v>41386</c:v>
                </c:pt>
                <c:pt idx="112">
                  <c:v>41387</c:v>
                </c:pt>
                <c:pt idx="113">
                  <c:v>41388</c:v>
                </c:pt>
                <c:pt idx="114">
                  <c:v>41389</c:v>
                </c:pt>
                <c:pt idx="115">
                  <c:v>41390</c:v>
                </c:pt>
                <c:pt idx="116">
                  <c:v>41391</c:v>
                </c:pt>
                <c:pt idx="117">
                  <c:v>41392</c:v>
                </c:pt>
                <c:pt idx="118">
                  <c:v>41393</c:v>
                </c:pt>
                <c:pt idx="119">
                  <c:v>41394</c:v>
                </c:pt>
                <c:pt idx="120">
                  <c:v>41395</c:v>
                </c:pt>
                <c:pt idx="121">
                  <c:v>41396</c:v>
                </c:pt>
                <c:pt idx="122">
                  <c:v>41397</c:v>
                </c:pt>
                <c:pt idx="123">
                  <c:v>41398</c:v>
                </c:pt>
                <c:pt idx="124">
                  <c:v>41399</c:v>
                </c:pt>
                <c:pt idx="125">
                  <c:v>41400</c:v>
                </c:pt>
                <c:pt idx="126">
                  <c:v>41401</c:v>
                </c:pt>
                <c:pt idx="127">
                  <c:v>41402</c:v>
                </c:pt>
                <c:pt idx="128">
                  <c:v>41403</c:v>
                </c:pt>
                <c:pt idx="129">
                  <c:v>41404</c:v>
                </c:pt>
                <c:pt idx="130">
                  <c:v>41405</c:v>
                </c:pt>
                <c:pt idx="131">
                  <c:v>41406</c:v>
                </c:pt>
                <c:pt idx="132">
                  <c:v>41407</c:v>
                </c:pt>
                <c:pt idx="133">
                  <c:v>41408</c:v>
                </c:pt>
                <c:pt idx="134">
                  <c:v>41409</c:v>
                </c:pt>
                <c:pt idx="135">
                  <c:v>41410</c:v>
                </c:pt>
                <c:pt idx="136">
                  <c:v>41411</c:v>
                </c:pt>
                <c:pt idx="137">
                  <c:v>41412</c:v>
                </c:pt>
                <c:pt idx="138">
                  <c:v>41413</c:v>
                </c:pt>
                <c:pt idx="139">
                  <c:v>41414</c:v>
                </c:pt>
                <c:pt idx="140">
                  <c:v>41415</c:v>
                </c:pt>
                <c:pt idx="141">
                  <c:v>41416</c:v>
                </c:pt>
                <c:pt idx="142">
                  <c:v>41417</c:v>
                </c:pt>
                <c:pt idx="143">
                  <c:v>41418</c:v>
                </c:pt>
                <c:pt idx="144">
                  <c:v>41419</c:v>
                </c:pt>
                <c:pt idx="145">
                  <c:v>41420</c:v>
                </c:pt>
                <c:pt idx="146">
                  <c:v>41421</c:v>
                </c:pt>
                <c:pt idx="147">
                  <c:v>41422</c:v>
                </c:pt>
                <c:pt idx="148">
                  <c:v>41423</c:v>
                </c:pt>
                <c:pt idx="149">
                  <c:v>41424</c:v>
                </c:pt>
                <c:pt idx="150">
                  <c:v>41425</c:v>
                </c:pt>
                <c:pt idx="151">
                  <c:v>41426</c:v>
                </c:pt>
                <c:pt idx="152">
                  <c:v>41427</c:v>
                </c:pt>
                <c:pt idx="153">
                  <c:v>41428</c:v>
                </c:pt>
                <c:pt idx="154">
                  <c:v>41429</c:v>
                </c:pt>
                <c:pt idx="155">
                  <c:v>41430</c:v>
                </c:pt>
                <c:pt idx="156">
                  <c:v>41431</c:v>
                </c:pt>
                <c:pt idx="157">
                  <c:v>41432</c:v>
                </c:pt>
                <c:pt idx="158">
                  <c:v>41433</c:v>
                </c:pt>
                <c:pt idx="159">
                  <c:v>41434</c:v>
                </c:pt>
                <c:pt idx="160">
                  <c:v>41435</c:v>
                </c:pt>
                <c:pt idx="161">
                  <c:v>41436</c:v>
                </c:pt>
                <c:pt idx="162">
                  <c:v>41437</c:v>
                </c:pt>
                <c:pt idx="163">
                  <c:v>41438</c:v>
                </c:pt>
                <c:pt idx="164">
                  <c:v>41439</c:v>
                </c:pt>
                <c:pt idx="165">
                  <c:v>41440</c:v>
                </c:pt>
                <c:pt idx="166">
                  <c:v>41441</c:v>
                </c:pt>
                <c:pt idx="167">
                  <c:v>41442</c:v>
                </c:pt>
                <c:pt idx="168">
                  <c:v>41443</c:v>
                </c:pt>
                <c:pt idx="169">
                  <c:v>41444</c:v>
                </c:pt>
                <c:pt idx="170">
                  <c:v>41445</c:v>
                </c:pt>
                <c:pt idx="171">
                  <c:v>41446</c:v>
                </c:pt>
                <c:pt idx="172">
                  <c:v>41447</c:v>
                </c:pt>
                <c:pt idx="173">
                  <c:v>41448</c:v>
                </c:pt>
                <c:pt idx="174">
                  <c:v>41449</c:v>
                </c:pt>
                <c:pt idx="175">
                  <c:v>41450</c:v>
                </c:pt>
                <c:pt idx="176">
                  <c:v>41451</c:v>
                </c:pt>
                <c:pt idx="177">
                  <c:v>41452</c:v>
                </c:pt>
                <c:pt idx="178">
                  <c:v>41453</c:v>
                </c:pt>
                <c:pt idx="179">
                  <c:v>41454</c:v>
                </c:pt>
                <c:pt idx="180">
                  <c:v>41455</c:v>
                </c:pt>
              </c:numCache>
            </c:numRef>
          </c:cat>
          <c:val>
            <c:numRef>
              <c:f>Centrummaten!$B$2:$B$182</c:f>
              <c:numCache>
                <c:formatCode>General</c:formatCode>
                <c:ptCount val="181"/>
                <c:pt idx="0">
                  <c:v>120</c:v>
                </c:pt>
                <c:pt idx="1">
                  <c:v>138</c:v>
                </c:pt>
                <c:pt idx="2">
                  <c:v>166</c:v>
                </c:pt>
                <c:pt idx="3">
                  <c:v>131</c:v>
                </c:pt>
                <c:pt idx="4">
                  <c:v>118</c:v>
                </c:pt>
                <c:pt idx="5">
                  <c:v>105</c:v>
                </c:pt>
                <c:pt idx="6">
                  <c:v>110</c:v>
                </c:pt>
                <c:pt idx="7">
                  <c:v>86</c:v>
                </c:pt>
                <c:pt idx="8">
                  <c:v>108</c:v>
                </c:pt>
                <c:pt idx="9">
                  <c:v>125</c:v>
                </c:pt>
                <c:pt idx="10">
                  <c:v>101</c:v>
                </c:pt>
                <c:pt idx="11">
                  <c:v>131</c:v>
                </c:pt>
                <c:pt idx="12">
                  <c:v>96</c:v>
                </c:pt>
                <c:pt idx="13">
                  <c:v>68</c:v>
                </c:pt>
                <c:pt idx="14">
                  <c:v>77</c:v>
                </c:pt>
                <c:pt idx="15">
                  <c:v>89</c:v>
                </c:pt>
                <c:pt idx="16">
                  <c:v>69</c:v>
                </c:pt>
                <c:pt idx="17">
                  <c:v>52</c:v>
                </c:pt>
                <c:pt idx="18">
                  <c:v>40</c:v>
                </c:pt>
                <c:pt idx="19">
                  <c:v>42</c:v>
                </c:pt>
                <c:pt idx="20">
                  <c:v>47</c:v>
                </c:pt>
                <c:pt idx="21">
                  <c:v>59</c:v>
                </c:pt>
                <c:pt idx="22">
                  <c:v>69</c:v>
                </c:pt>
                <c:pt idx="23">
                  <c:v>72</c:v>
                </c:pt>
                <c:pt idx="24">
                  <c:v>69</c:v>
                </c:pt>
                <c:pt idx="25">
                  <c:v>63</c:v>
                </c:pt>
                <c:pt idx="26">
                  <c:v>44</c:v>
                </c:pt>
                <c:pt idx="27">
                  <c:v>40</c:v>
                </c:pt>
                <c:pt idx="28">
                  <c:v>45</c:v>
                </c:pt>
                <c:pt idx="29">
                  <c:v>35</c:v>
                </c:pt>
                <c:pt idx="30">
                  <c:v>30</c:v>
                </c:pt>
                <c:pt idx="31">
                  <c:v>39</c:v>
                </c:pt>
                <c:pt idx="32">
                  <c:v>49</c:v>
                </c:pt>
                <c:pt idx="33">
                  <c:v>44</c:v>
                </c:pt>
                <c:pt idx="34">
                  <c:v>35</c:v>
                </c:pt>
                <c:pt idx="35">
                  <c:v>42</c:v>
                </c:pt>
                <c:pt idx="36">
                  <c:v>47</c:v>
                </c:pt>
                <c:pt idx="37">
                  <c:v>50</c:v>
                </c:pt>
                <c:pt idx="38">
                  <c:v>64</c:v>
                </c:pt>
                <c:pt idx="39">
                  <c:v>54</c:v>
                </c:pt>
                <c:pt idx="40">
                  <c:v>58</c:v>
                </c:pt>
                <c:pt idx="41">
                  <c:v>69</c:v>
                </c:pt>
                <c:pt idx="42">
                  <c:v>72</c:v>
                </c:pt>
                <c:pt idx="43">
                  <c:v>73</c:v>
                </c:pt>
                <c:pt idx="44">
                  <c:v>79</c:v>
                </c:pt>
                <c:pt idx="45">
                  <c:v>76</c:v>
                </c:pt>
                <c:pt idx="46">
                  <c:v>73</c:v>
                </c:pt>
                <c:pt idx="47">
                  <c:v>72</c:v>
                </c:pt>
                <c:pt idx="48">
                  <c:v>74</c:v>
                </c:pt>
                <c:pt idx="49">
                  <c:v>65</c:v>
                </c:pt>
                <c:pt idx="50">
                  <c:v>74</c:v>
                </c:pt>
                <c:pt idx="51">
                  <c:v>67</c:v>
                </c:pt>
                <c:pt idx="52">
                  <c:v>63</c:v>
                </c:pt>
                <c:pt idx="53">
                  <c:v>82</c:v>
                </c:pt>
                <c:pt idx="54">
                  <c:v>84</c:v>
                </c:pt>
                <c:pt idx="55">
                  <c:v>109</c:v>
                </c:pt>
                <c:pt idx="56">
                  <c:v>90</c:v>
                </c:pt>
                <c:pt idx="57">
                  <c:v>63</c:v>
                </c:pt>
                <c:pt idx="58">
                  <c:v>65</c:v>
                </c:pt>
                <c:pt idx="59">
                  <c:v>59</c:v>
                </c:pt>
                <c:pt idx="60">
                  <c:v>76</c:v>
                </c:pt>
                <c:pt idx="61">
                  <c:v>68</c:v>
                </c:pt>
                <c:pt idx="62">
                  <c:v>59</c:v>
                </c:pt>
                <c:pt idx="63">
                  <c:v>70</c:v>
                </c:pt>
                <c:pt idx="64">
                  <c:v>57</c:v>
                </c:pt>
                <c:pt idx="65">
                  <c:v>66</c:v>
                </c:pt>
                <c:pt idx="66">
                  <c:v>61</c:v>
                </c:pt>
                <c:pt idx="67">
                  <c:v>67</c:v>
                </c:pt>
                <c:pt idx="68">
                  <c:v>80</c:v>
                </c:pt>
                <c:pt idx="69">
                  <c:v>99</c:v>
                </c:pt>
                <c:pt idx="70">
                  <c:v>115</c:v>
                </c:pt>
                <c:pt idx="71">
                  <c:v>91</c:v>
                </c:pt>
                <c:pt idx="72">
                  <c:v>95</c:v>
                </c:pt>
                <c:pt idx="73">
                  <c:v>79</c:v>
                </c:pt>
                <c:pt idx="74">
                  <c:v>77</c:v>
                </c:pt>
                <c:pt idx="75">
                  <c:v>99</c:v>
                </c:pt>
                <c:pt idx="76">
                  <c:v>121</c:v>
                </c:pt>
                <c:pt idx="77">
                  <c:v>120</c:v>
                </c:pt>
                <c:pt idx="78">
                  <c:v>156</c:v>
                </c:pt>
                <c:pt idx="79">
                  <c:v>167</c:v>
                </c:pt>
                <c:pt idx="80">
                  <c:v>162</c:v>
                </c:pt>
                <c:pt idx="81">
                  <c:v>156</c:v>
                </c:pt>
                <c:pt idx="82">
                  <c:v>128</c:v>
                </c:pt>
                <c:pt idx="83">
                  <c:v>123</c:v>
                </c:pt>
                <c:pt idx="84">
                  <c:v>105</c:v>
                </c:pt>
                <c:pt idx="85">
                  <c:v>129</c:v>
                </c:pt>
                <c:pt idx="86">
                  <c:v>164</c:v>
                </c:pt>
                <c:pt idx="87">
                  <c:v>133</c:v>
                </c:pt>
                <c:pt idx="88">
                  <c:v>104</c:v>
                </c:pt>
                <c:pt idx="89">
                  <c:v>121</c:v>
                </c:pt>
                <c:pt idx="90">
                  <c:v>96</c:v>
                </c:pt>
                <c:pt idx="91">
                  <c:v>72</c:v>
                </c:pt>
                <c:pt idx="92">
                  <c:v>82</c:v>
                </c:pt>
                <c:pt idx="93">
                  <c:v>57</c:v>
                </c:pt>
                <c:pt idx="94">
                  <c:v>66</c:v>
                </c:pt>
                <c:pt idx="95">
                  <c:v>51</c:v>
                </c:pt>
                <c:pt idx="96">
                  <c:v>53</c:v>
                </c:pt>
                <c:pt idx="97">
                  <c:v>60</c:v>
                </c:pt>
                <c:pt idx="98">
                  <c:v>50</c:v>
                </c:pt>
                <c:pt idx="99">
                  <c:v>65</c:v>
                </c:pt>
                <c:pt idx="100">
                  <c:v>73</c:v>
                </c:pt>
                <c:pt idx="101">
                  <c:v>79</c:v>
                </c:pt>
                <c:pt idx="102">
                  <c:v>80</c:v>
                </c:pt>
                <c:pt idx="103">
                  <c:v>102</c:v>
                </c:pt>
                <c:pt idx="104">
                  <c:v>111</c:v>
                </c:pt>
                <c:pt idx="105">
                  <c:v>124</c:v>
                </c:pt>
                <c:pt idx="106">
                  <c:v>146</c:v>
                </c:pt>
                <c:pt idx="107">
                  <c:v>158</c:v>
                </c:pt>
                <c:pt idx="108">
                  <c:v>136</c:v>
                </c:pt>
                <c:pt idx="109">
                  <c:v>129</c:v>
                </c:pt>
                <c:pt idx="110">
                  <c:v>166</c:v>
                </c:pt>
                <c:pt idx="111">
                  <c:v>189</c:v>
                </c:pt>
                <c:pt idx="112">
                  <c:v>189</c:v>
                </c:pt>
                <c:pt idx="113">
                  <c:v>155</c:v>
                </c:pt>
                <c:pt idx="114">
                  <c:v>155</c:v>
                </c:pt>
                <c:pt idx="115">
                  <c:v>147</c:v>
                </c:pt>
                <c:pt idx="116">
                  <c:v>147</c:v>
                </c:pt>
                <c:pt idx="117">
                  <c:v>169</c:v>
                </c:pt>
                <c:pt idx="118">
                  <c:v>118</c:v>
                </c:pt>
                <c:pt idx="119">
                  <c:v>153</c:v>
                </c:pt>
                <c:pt idx="120">
                  <c:v>124</c:v>
                </c:pt>
                <c:pt idx="121">
                  <c:v>104</c:v>
                </c:pt>
                <c:pt idx="122">
                  <c:v>114</c:v>
                </c:pt>
                <c:pt idx="123">
                  <c:v>133</c:v>
                </c:pt>
                <c:pt idx="124">
                  <c:v>140</c:v>
                </c:pt>
                <c:pt idx="125">
                  <c:v>125</c:v>
                </c:pt>
                <c:pt idx="126">
                  <c:v>98</c:v>
                </c:pt>
                <c:pt idx="127">
                  <c:v>91</c:v>
                </c:pt>
                <c:pt idx="128">
                  <c:v>90</c:v>
                </c:pt>
                <c:pt idx="129">
                  <c:v>111</c:v>
                </c:pt>
                <c:pt idx="130">
                  <c:v>142</c:v>
                </c:pt>
                <c:pt idx="131">
                  <c:v>178</c:v>
                </c:pt>
                <c:pt idx="132">
                  <c:v>217</c:v>
                </c:pt>
                <c:pt idx="133">
                  <c:v>152</c:v>
                </c:pt>
                <c:pt idx="134">
                  <c:v>106</c:v>
                </c:pt>
                <c:pt idx="135">
                  <c:v>108</c:v>
                </c:pt>
                <c:pt idx="136">
                  <c:v>140</c:v>
                </c:pt>
                <c:pt idx="137">
                  <c:v>143</c:v>
                </c:pt>
                <c:pt idx="138">
                  <c:v>110</c:v>
                </c:pt>
                <c:pt idx="139">
                  <c:v>77</c:v>
                </c:pt>
                <c:pt idx="140">
                  <c:v>98</c:v>
                </c:pt>
                <c:pt idx="141">
                  <c:v>82</c:v>
                </c:pt>
                <c:pt idx="142">
                  <c:v>82</c:v>
                </c:pt>
                <c:pt idx="143">
                  <c:v>78</c:v>
                </c:pt>
                <c:pt idx="144">
                  <c:v>94</c:v>
                </c:pt>
                <c:pt idx="145">
                  <c:v>87</c:v>
                </c:pt>
                <c:pt idx="146">
                  <c:v>104</c:v>
                </c:pt>
                <c:pt idx="147">
                  <c:v>74</c:v>
                </c:pt>
                <c:pt idx="148">
                  <c:v>94</c:v>
                </c:pt>
                <c:pt idx="149">
                  <c:v>116</c:v>
                </c:pt>
                <c:pt idx="150">
                  <c:v>84</c:v>
                </c:pt>
                <c:pt idx="151">
                  <c:v>64</c:v>
                </c:pt>
                <c:pt idx="152">
                  <c:v>76</c:v>
                </c:pt>
                <c:pt idx="153">
                  <c:v>81</c:v>
                </c:pt>
                <c:pt idx="154">
                  <c:v>102</c:v>
                </c:pt>
                <c:pt idx="155">
                  <c:v>131</c:v>
                </c:pt>
                <c:pt idx="156">
                  <c:v>157</c:v>
                </c:pt>
                <c:pt idx="157">
                  <c:v>168</c:v>
                </c:pt>
                <c:pt idx="158">
                  <c:v>141</c:v>
                </c:pt>
                <c:pt idx="159">
                  <c:v>134</c:v>
                </c:pt>
                <c:pt idx="160">
                  <c:v>166</c:v>
                </c:pt>
                <c:pt idx="161">
                  <c:v>148</c:v>
                </c:pt>
                <c:pt idx="162">
                  <c:v>189</c:v>
                </c:pt>
                <c:pt idx="163">
                  <c:v>217</c:v>
                </c:pt>
                <c:pt idx="164">
                  <c:v>152</c:v>
                </c:pt>
                <c:pt idx="165">
                  <c:v>141</c:v>
                </c:pt>
                <c:pt idx="166">
                  <c:v>102</c:v>
                </c:pt>
                <c:pt idx="167">
                  <c:v>119</c:v>
                </c:pt>
                <c:pt idx="168">
                  <c:v>89</c:v>
                </c:pt>
                <c:pt idx="169">
                  <c:v>70</c:v>
                </c:pt>
                <c:pt idx="170">
                  <c:v>62</c:v>
                </c:pt>
                <c:pt idx="171">
                  <c:v>56</c:v>
                </c:pt>
                <c:pt idx="172">
                  <c:v>63</c:v>
                </c:pt>
                <c:pt idx="173">
                  <c:v>50</c:v>
                </c:pt>
                <c:pt idx="174">
                  <c:v>54</c:v>
                </c:pt>
                <c:pt idx="175">
                  <c:v>68</c:v>
                </c:pt>
                <c:pt idx="176">
                  <c:v>81</c:v>
                </c:pt>
                <c:pt idx="177">
                  <c:v>58</c:v>
                </c:pt>
                <c:pt idx="178">
                  <c:v>70</c:v>
                </c:pt>
                <c:pt idx="179">
                  <c:v>54</c:v>
                </c:pt>
                <c:pt idx="180">
                  <c:v>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856288"/>
        <c:axId val="356855896"/>
      </c:lineChart>
      <c:dateAx>
        <c:axId val="3568562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356855896"/>
        <c:crosses val="autoZero"/>
        <c:auto val="1"/>
        <c:lblOffset val="100"/>
        <c:baseTimeUnit val="days"/>
      </c:dateAx>
      <c:valAx>
        <c:axId val="356855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6856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Centrummaten!$C$1</c:f>
              <c:strCache>
                <c:ptCount val="1"/>
                <c:pt idx="0">
                  <c:v>BazookaJoe</c:v>
                </c:pt>
              </c:strCache>
            </c:strRef>
          </c:tx>
          <c:marker>
            <c:symbol val="none"/>
          </c:marker>
          <c:cat>
            <c:numRef>
              <c:f>Centrummaten!$A$2:$A$182</c:f>
              <c:numCache>
                <c:formatCode>m/d/yyyy</c:formatCode>
                <c:ptCount val="181"/>
                <c:pt idx="0">
                  <c:v>41275</c:v>
                </c:pt>
                <c:pt idx="1">
                  <c:v>41276</c:v>
                </c:pt>
                <c:pt idx="2">
                  <c:v>41277</c:v>
                </c:pt>
                <c:pt idx="3">
                  <c:v>41278</c:v>
                </c:pt>
                <c:pt idx="4">
                  <c:v>41279</c:v>
                </c:pt>
                <c:pt idx="5">
                  <c:v>41280</c:v>
                </c:pt>
                <c:pt idx="6">
                  <c:v>41281</c:v>
                </c:pt>
                <c:pt idx="7">
                  <c:v>41282</c:v>
                </c:pt>
                <c:pt idx="8">
                  <c:v>41283</c:v>
                </c:pt>
                <c:pt idx="9">
                  <c:v>41284</c:v>
                </c:pt>
                <c:pt idx="10">
                  <c:v>41285</c:v>
                </c:pt>
                <c:pt idx="11">
                  <c:v>41286</c:v>
                </c:pt>
                <c:pt idx="12">
                  <c:v>41287</c:v>
                </c:pt>
                <c:pt idx="13">
                  <c:v>41288</c:v>
                </c:pt>
                <c:pt idx="14">
                  <c:v>41289</c:v>
                </c:pt>
                <c:pt idx="15">
                  <c:v>41290</c:v>
                </c:pt>
                <c:pt idx="16">
                  <c:v>41291</c:v>
                </c:pt>
                <c:pt idx="17">
                  <c:v>41292</c:v>
                </c:pt>
                <c:pt idx="18">
                  <c:v>41293</c:v>
                </c:pt>
                <c:pt idx="19">
                  <c:v>41294</c:v>
                </c:pt>
                <c:pt idx="20">
                  <c:v>41295</c:v>
                </c:pt>
                <c:pt idx="21">
                  <c:v>41296</c:v>
                </c:pt>
                <c:pt idx="22">
                  <c:v>41297</c:v>
                </c:pt>
                <c:pt idx="23">
                  <c:v>41298</c:v>
                </c:pt>
                <c:pt idx="24">
                  <c:v>41299</c:v>
                </c:pt>
                <c:pt idx="25">
                  <c:v>41300</c:v>
                </c:pt>
                <c:pt idx="26">
                  <c:v>41301</c:v>
                </c:pt>
                <c:pt idx="27">
                  <c:v>41302</c:v>
                </c:pt>
                <c:pt idx="28">
                  <c:v>41303</c:v>
                </c:pt>
                <c:pt idx="29">
                  <c:v>41304</c:v>
                </c:pt>
                <c:pt idx="30">
                  <c:v>41305</c:v>
                </c:pt>
                <c:pt idx="31">
                  <c:v>41306</c:v>
                </c:pt>
                <c:pt idx="32">
                  <c:v>41307</c:v>
                </c:pt>
                <c:pt idx="33">
                  <c:v>41308</c:v>
                </c:pt>
                <c:pt idx="34">
                  <c:v>41309</c:v>
                </c:pt>
                <c:pt idx="35">
                  <c:v>41310</c:v>
                </c:pt>
                <c:pt idx="36">
                  <c:v>41311</c:v>
                </c:pt>
                <c:pt idx="37">
                  <c:v>41312</c:v>
                </c:pt>
                <c:pt idx="38">
                  <c:v>41313</c:v>
                </c:pt>
                <c:pt idx="39">
                  <c:v>41314</c:v>
                </c:pt>
                <c:pt idx="40">
                  <c:v>41315</c:v>
                </c:pt>
                <c:pt idx="41">
                  <c:v>41316</c:v>
                </c:pt>
                <c:pt idx="42">
                  <c:v>41317</c:v>
                </c:pt>
                <c:pt idx="43">
                  <c:v>41318</c:v>
                </c:pt>
                <c:pt idx="44">
                  <c:v>41319</c:v>
                </c:pt>
                <c:pt idx="45">
                  <c:v>41320</c:v>
                </c:pt>
                <c:pt idx="46">
                  <c:v>41321</c:v>
                </c:pt>
                <c:pt idx="47">
                  <c:v>41322</c:v>
                </c:pt>
                <c:pt idx="48">
                  <c:v>41323</c:v>
                </c:pt>
                <c:pt idx="49">
                  <c:v>41324</c:v>
                </c:pt>
                <c:pt idx="50">
                  <c:v>41325</c:v>
                </c:pt>
                <c:pt idx="51">
                  <c:v>41326</c:v>
                </c:pt>
                <c:pt idx="52">
                  <c:v>41327</c:v>
                </c:pt>
                <c:pt idx="53">
                  <c:v>41328</c:v>
                </c:pt>
                <c:pt idx="54">
                  <c:v>41329</c:v>
                </c:pt>
                <c:pt idx="55">
                  <c:v>41330</c:v>
                </c:pt>
                <c:pt idx="56">
                  <c:v>41331</c:v>
                </c:pt>
                <c:pt idx="57">
                  <c:v>41332</c:v>
                </c:pt>
                <c:pt idx="58">
                  <c:v>41333</c:v>
                </c:pt>
                <c:pt idx="59">
                  <c:v>41334</c:v>
                </c:pt>
                <c:pt idx="60">
                  <c:v>41335</c:v>
                </c:pt>
                <c:pt idx="61">
                  <c:v>41336</c:v>
                </c:pt>
                <c:pt idx="62">
                  <c:v>41337</c:v>
                </c:pt>
                <c:pt idx="63">
                  <c:v>41338</c:v>
                </c:pt>
                <c:pt idx="64">
                  <c:v>41339</c:v>
                </c:pt>
                <c:pt idx="65">
                  <c:v>41340</c:v>
                </c:pt>
                <c:pt idx="66">
                  <c:v>41341</c:v>
                </c:pt>
                <c:pt idx="67">
                  <c:v>41342</c:v>
                </c:pt>
                <c:pt idx="68">
                  <c:v>41343</c:v>
                </c:pt>
                <c:pt idx="69">
                  <c:v>41344</c:v>
                </c:pt>
                <c:pt idx="70">
                  <c:v>41345</c:v>
                </c:pt>
                <c:pt idx="71">
                  <c:v>41346</c:v>
                </c:pt>
                <c:pt idx="72">
                  <c:v>41347</c:v>
                </c:pt>
                <c:pt idx="73">
                  <c:v>41348</c:v>
                </c:pt>
                <c:pt idx="74">
                  <c:v>41349</c:v>
                </c:pt>
                <c:pt idx="75">
                  <c:v>41350</c:v>
                </c:pt>
                <c:pt idx="76">
                  <c:v>41351</c:v>
                </c:pt>
                <c:pt idx="77">
                  <c:v>41352</c:v>
                </c:pt>
                <c:pt idx="78">
                  <c:v>41353</c:v>
                </c:pt>
                <c:pt idx="79">
                  <c:v>41354</c:v>
                </c:pt>
                <c:pt idx="80">
                  <c:v>41355</c:v>
                </c:pt>
                <c:pt idx="81">
                  <c:v>41356</c:v>
                </c:pt>
                <c:pt idx="82">
                  <c:v>41357</c:v>
                </c:pt>
                <c:pt idx="83">
                  <c:v>41358</c:v>
                </c:pt>
                <c:pt idx="84">
                  <c:v>41359</c:v>
                </c:pt>
                <c:pt idx="85">
                  <c:v>41360</c:v>
                </c:pt>
                <c:pt idx="86">
                  <c:v>41361</c:v>
                </c:pt>
                <c:pt idx="87">
                  <c:v>41362</c:v>
                </c:pt>
                <c:pt idx="88">
                  <c:v>41363</c:v>
                </c:pt>
                <c:pt idx="89">
                  <c:v>41364</c:v>
                </c:pt>
                <c:pt idx="90">
                  <c:v>41365</c:v>
                </c:pt>
                <c:pt idx="91">
                  <c:v>41366</c:v>
                </c:pt>
                <c:pt idx="92">
                  <c:v>41367</c:v>
                </c:pt>
                <c:pt idx="93">
                  <c:v>41368</c:v>
                </c:pt>
                <c:pt idx="94">
                  <c:v>41369</c:v>
                </c:pt>
                <c:pt idx="95">
                  <c:v>41370</c:v>
                </c:pt>
                <c:pt idx="96">
                  <c:v>41371</c:v>
                </c:pt>
                <c:pt idx="97">
                  <c:v>41372</c:v>
                </c:pt>
                <c:pt idx="98">
                  <c:v>41373</c:v>
                </c:pt>
                <c:pt idx="99">
                  <c:v>41374</c:v>
                </c:pt>
                <c:pt idx="100">
                  <c:v>41375</c:v>
                </c:pt>
                <c:pt idx="101">
                  <c:v>41376</c:v>
                </c:pt>
                <c:pt idx="102">
                  <c:v>41377</c:v>
                </c:pt>
                <c:pt idx="103">
                  <c:v>41378</c:v>
                </c:pt>
                <c:pt idx="104">
                  <c:v>41379</c:v>
                </c:pt>
                <c:pt idx="105">
                  <c:v>41380</c:v>
                </c:pt>
                <c:pt idx="106">
                  <c:v>41381</c:v>
                </c:pt>
                <c:pt idx="107">
                  <c:v>41382</c:v>
                </c:pt>
                <c:pt idx="108">
                  <c:v>41383</c:v>
                </c:pt>
                <c:pt idx="109">
                  <c:v>41384</c:v>
                </c:pt>
                <c:pt idx="110">
                  <c:v>41385</c:v>
                </c:pt>
                <c:pt idx="111">
                  <c:v>41386</c:v>
                </c:pt>
                <c:pt idx="112">
                  <c:v>41387</c:v>
                </c:pt>
                <c:pt idx="113">
                  <c:v>41388</c:v>
                </c:pt>
                <c:pt idx="114">
                  <c:v>41389</c:v>
                </c:pt>
                <c:pt idx="115">
                  <c:v>41390</c:v>
                </c:pt>
                <c:pt idx="116">
                  <c:v>41391</c:v>
                </c:pt>
                <c:pt idx="117">
                  <c:v>41392</c:v>
                </c:pt>
                <c:pt idx="118">
                  <c:v>41393</c:v>
                </c:pt>
                <c:pt idx="119">
                  <c:v>41394</c:v>
                </c:pt>
                <c:pt idx="120">
                  <c:v>41395</c:v>
                </c:pt>
                <c:pt idx="121">
                  <c:v>41396</c:v>
                </c:pt>
                <c:pt idx="122">
                  <c:v>41397</c:v>
                </c:pt>
                <c:pt idx="123">
                  <c:v>41398</c:v>
                </c:pt>
                <c:pt idx="124">
                  <c:v>41399</c:v>
                </c:pt>
                <c:pt idx="125">
                  <c:v>41400</c:v>
                </c:pt>
                <c:pt idx="126">
                  <c:v>41401</c:v>
                </c:pt>
                <c:pt idx="127">
                  <c:v>41402</c:v>
                </c:pt>
                <c:pt idx="128">
                  <c:v>41403</c:v>
                </c:pt>
                <c:pt idx="129">
                  <c:v>41404</c:v>
                </c:pt>
                <c:pt idx="130">
                  <c:v>41405</c:v>
                </c:pt>
                <c:pt idx="131">
                  <c:v>41406</c:v>
                </c:pt>
                <c:pt idx="132">
                  <c:v>41407</c:v>
                </c:pt>
                <c:pt idx="133">
                  <c:v>41408</c:v>
                </c:pt>
                <c:pt idx="134">
                  <c:v>41409</c:v>
                </c:pt>
                <c:pt idx="135">
                  <c:v>41410</c:v>
                </c:pt>
                <c:pt idx="136">
                  <c:v>41411</c:v>
                </c:pt>
                <c:pt idx="137">
                  <c:v>41412</c:v>
                </c:pt>
                <c:pt idx="138">
                  <c:v>41413</c:v>
                </c:pt>
                <c:pt idx="139">
                  <c:v>41414</c:v>
                </c:pt>
                <c:pt idx="140">
                  <c:v>41415</c:v>
                </c:pt>
                <c:pt idx="141">
                  <c:v>41416</c:v>
                </c:pt>
                <c:pt idx="142">
                  <c:v>41417</c:v>
                </c:pt>
                <c:pt idx="143">
                  <c:v>41418</c:v>
                </c:pt>
                <c:pt idx="144">
                  <c:v>41419</c:v>
                </c:pt>
                <c:pt idx="145">
                  <c:v>41420</c:v>
                </c:pt>
                <c:pt idx="146">
                  <c:v>41421</c:v>
                </c:pt>
                <c:pt idx="147">
                  <c:v>41422</c:v>
                </c:pt>
                <c:pt idx="148">
                  <c:v>41423</c:v>
                </c:pt>
                <c:pt idx="149">
                  <c:v>41424</c:v>
                </c:pt>
                <c:pt idx="150">
                  <c:v>41425</c:v>
                </c:pt>
                <c:pt idx="151">
                  <c:v>41426</c:v>
                </c:pt>
                <c:pt idx="152">
                  <c:v>41427</c:v>
                </c:pt>
                <c:pt idx="153">
                  <c:v>41428</c:v>
                </c:pt>
                <c:pt idx="154">
                  <c:v>41429</c:v>
                </c:pt>
                <c:pt idx="155">
                  <c:v>41430</c:v>
                </c:pt>
                <c:pt idx="156">
                  <c:v>41431</c:v>
                </c:pt>
                <c:pt idx="157">
                  <c:v>41432</c:v>
                </c:pt>
                <c:pt idx="158">
                  <c:v>41433</c:v>
                </c:pt>
                <c:pt idx="159">
                  <c:v>41434</c:v>
                </c:pt>
                <c:pt idx="160">
                  <c:v>41435</c:v>
                </c:pt>
                <c:pt idx="161">
                  <c:v>41436</c:v>
                </c:pt>
                <c:pt idx="162">
                  <c:v>41437</c:v>
                </c:pt>
                <c:pt idx="163">
                  <c:v>41438</c:v>
                </c:pt>
                <c:pt idx="164">
                  <c:v>41439</c:v>
                </c:pt>
                <c:pt idx="165">
                  <c:v>41440</c:v>
                </c:pt>
                <c:pt idx="166">
                  <c:v>41441</c:v>
                </c:pt>
                <c:pt idx="167">
                  <c:v>41442</c:v>
                </c:pt>
                <c:pt idx="168">
                  <c:v>41443</c:v>
                </c:pt>
                <c:pt idx="169">
                  <c:v>41444</c:v>
                </c:pt>
                <c:pt idx="170">
                  <c:v>41445</c:v>
                </c:pt>
                <c:pt idx="171">
                  <c:v>41446</c:v>
                </c:pt>
                <c:pt idx="172">
                  <c:v>41447</c:v>
                </c:pt>
                <c:pt idx="173">
                  <c:v>41448</c:v>
                </c:pt>
                <c:pt idx="174">
                  <c:v>41449</c:v>
                </c:pt>
                <c:pt idx="175">
                  <c:v>41450</c:v>
                </c:pt>
                <c:pt idx="176">
                  <c:v>41451</c:v>
                </c:pt>
                <c:pt idx="177">
                  <c:v>41452</c:v>
                </c:pt>
                <c:pt idx="178">
                  <c:v>41453</c:v>
                </c:pt>
                <c:pt idx="179">
                  <c:v>41454</c:v>
                </c:pt>
                <c:pt idx="180">
                  <c:v>41455</c:v>
                </c:pt>
              </c:numCache>
            </c:numRef>
          </c:cat>
          <c:val>
            <c:numRef>
              <c:f>Centrummaten!$C$2:$C$182</c:f>
              <c:numCache>
                <c:formatCode>General</c:formatCode>
                <c:ptCount val="181"/>
                <c:pt idx="0">
                  <c:v>210</c:v>
                </c:pt>
                <c:pt idx="1">
                  <c:v>184.8</c:v>
                </c:pt>
                <c:pt idx="2">
                  <c:v>201.4</c:v>
                </c:pt>
                <c:pt idx="3">
                  <c:v>213.5</c:v>
                </c:pt>
                <c:pt idx="4">
                  <c:v>194.3</c:v>
                </c:pt>
                <c:pt idx="5">
                  <c:v>182.6</c:v>
                </c:pt>
                <c:pt idx="6">
                  <c:v>178.9</c:v>
                </c:pt>
                <c:pt idx="7">
                  <c:v>189.6</c:v>
                </c:pt>
                <c:pt idx="8">
                  <c:v>166.8</c:v>
                </c:pt>
                <c:pt idx="9">
                  <c:v>190.2</c:v>
                </c:pt>
                <c:pt idx="10">
                  <c:v>216.8</c:v>
                </c:pt>
                <c:pt idx="11">
                  <c:v>221.1</c:v>
                </c:pt>
                <c:pt idx="12">
                  <c:v>214.5</c:v>
                </c:pt>
                <c:pt idx="13">
                  <c:v>246.7</c:v>
                </c:pt>
                <c:pt idx="14">
                  <c:v>212.2</c:v>
                </c:pt>
                <c:pt idx="15">
                  <c:v>193.1</c:v>
                </c:pt>
                <c:pt idx="16">
                  <c:v>193.1</c:v>
                </c:pt>
                <c:pt idx="17">
                  <c:v>200.8</c:v>
                </c:pt>
                <c:pt idx="18">
                  <c:v>218.9</c:v>
                </c:pt>
                <c:pt idx="19">
                  <c:v>223.3</c:v>
                </c:pt>
                <c:pt idx="20">
                  <c:v>201</c:v>
                </c:pt>
                <c:pt idx="21">
                  <c:v>197</c:v>
                </c:pt>
                <c:pt idx="22">
                  <c:v>197</c:v>
                </c:pt>
                <c:pt idx="23">
                  <c:v>224.6</c:v>
                </c:pt>
                <c:pt idx="24">
                  <c:v>238.1</c:v>
                </c:pt>
                <c:pt idx="25">
                  <c:v>216.7</c:v>
                </c:pt>
                <c:pt idx="26">
                  <c:v>184.2</c:v>
                </c:pt>
                <c:pt idx="27">
                  <c:v>163.9</c:v>
                </c:pt>
                <c:pt idx="28">
                  <c:v>144.19999999999999</c:v>
                </c:pt>
                <c:pt idx="29">
                  <c:v>131.19999999999999</c:v>
                </c:pt>
                <c:pt idx="30">
                  <c:v>144.30000000000001</c:v>
                </c:pt>
                <c:pt idx="31">
                  <c:v>155.80000000000001</c:v>
                </c:pt>
                <c:pt idx="32">
                  <c:v>134</c:v>
                </c:pt>
                <c:pt idx="33">
                  <c:v>132.69999999999999</c:v>
                </c:pt>
                <c:pt idx="34">
                  <c:v>134</c:v>
                </c:pt>
                <c:pt idx="35">
                  <c:v>142</c:v>
                </c:pt>
                <c:pt idx="36">
                  <c:v>156.19999999999999</c:v>
                </c:pt>
                <c:pt idx="37">
                  <c:v>135.9</c:v>
                </c:pt>
                <c:pt idx="38">
                  <c:v>134.5</c:v>
                </c:pt>
                <c:pt idx="39">
                  <c:v>123.7</c:v>
                </c:pt>
                <c:pt idx="40">
                  <c:v>118.8</c:v>
                </c:pt>
                <c:pt idx="41">
                  <c:v>122.4</c:v>
                </c:pt>
                <c:pt idx="42">
                  <c:v>121.2</c:v>
                </c:pt>
                <c:pt idx="43">
                  <c:v>135.69999999999999</c:v>
                </c:pt>
                <c:pt idx="44">
                  <c:v>156.1</c:v>
                </c:pt>
                <c:pt idx="45">
                  <c:v>149.9</c:v>
                </c:pt>
                <c:pt idx="46">
                  <c:v>155.9</c:v>
                </c:pt>
                <c:pt idx="47">
                  <c:v>155.9</c:v>
                </c:pt>
                <c:pt idx="48">
                  <c:v>149.69999999999999</c:v>
                </c:pt>
                <c:pt idx="49">
                  <c:v>136.19999999999999</c:v>
                </c:pt>
                <c:pt idx="50">
                  <c:v>145.69999999999999</c:v>
                </c:pt>
                <c:pt idx="51">
                  <c:v>123.8</c:v>
                </c:pt>
                <c:pt idx="52">
                  <c:v>115.1</c:v>
                </c:pt>
                <c:pt idx="53">
                  <c:v>130.1</c:v>
                </c:pt>
                <c:pt idx="54">
                  <c:v>143.1</c:v>
                </c:pt>
                <c:pt idx="55">
                  <c:v>133.1</c:v>
                </c:pt>
                <c:pt idx="56">
                  <c:v>149.1</c:v>
                </c:pt>
                <c:pt idx="57">
                  <c:v>146.1</c:v>
                </c:pt>
                <c:pt idx="58">
                  <c:v>143.19999999999999</c:v>
                </c:pt>
                <c:pt idx="59">
                  <c:v>133.19999999999999</c:v>
                </c:pt>
                <c:pt idx="60">
                  <c:v>119.9</c:v>
                </c:pt>
                <c:pt idx="61">
                  <c:v>124.7</c:v>
                </c:pt>
                <c:pt idx="62">
                  <c:v>125.9</c:v>
                </c:pt>
                <c:pt idx="63">
                  <c:v>114.6</c:v>
                </c:pt>
                <c:pt idx="64">
                  <c:v>129.5</c:v>
                </c:pt>
                <c:pt idx="65">
                  <c:v>141.19999999999999</c:v>
                </c:pt>
                <c:pt idx="66">
                  <c:v>144</c:v>
                </c:pt>
                <c:pt idx="67">
                  <c:v>125.3</c:v>
                </c:pt>
                <c:pt idx="68">
                  <c:v>126.6</c:v>
                </c:pt>
                <c:pt idx="69">
                  <c:v>138</c:v>
                </c:pt>
                <c:pt idx="70">
                  <c:v>121.4</c:v>
                </c:pt>
                <c:pt idx="71">
                  <c:v>119</c:v>
                </c:pt>
                <c:pt idx="72">
                  <c:v>126.1</c:v>
                </c:pt>
                <c:pt idx="73">
                  <c:v>114.8</c:v>
                </c:pt>
                <c:pt idx="74">
                  <c:v>127.4</c:v>
                </c:pt>
                <c:pt idx="75">
                  <c:v>110.8</c:v>
                </c:pt>
                <c:pt idx="76">
                  <c:v>115.2</c:v>
                </c:pt>
                <c:pt idx="77">
                  <c:v>124.4</c:v>
                </c:pt>
                <c:pt idx="78">
                  <c:v>116.9</c:v>
                </c:pt>
                <c:pt idx="79">
                  <c:v>111.1</c:v>
                </c:pt>
                <c:pt idx="80">
                  <c:v>96.7</c:v>
                </c:pt>
                <c:pt idx="81">
                  <c:v>91.9</c:v>
                </c:pt>
                <c:pt idx="82">
                  <c:v>94.7</c:v>
                </c:pt>
                <c:pt idx="83">
                  <c:v>98.5</c:v>
                </c:pt>
                <c:pt idx="84">
                  <c:v>105.4</c:v>
                </c:pt>
                <c:pt idx="85">
                  <c:v>99.1</c:v>
                </c:pt>
                <c:pt idx="86">
                  <c:v>88.2</c:v>
                </c:pt>
                <c:pt idx="87">
                  <c:v>84.7</c:v>
                </c:pt>
                <c:pt idx="88">
                  <c:v>85.5</c:v>
                </c:pt>
                <c:pt idx="89">
                  <c:v>73.5</c:v>
                </c:pt>
                <c:pt idx="90">
                  <c:v>71.3</c:v>
                </c:pt>
                <c:pt idx="91">
                  <c:v>73.400000000000006</c:v>
                </c:pt>
                <c:pt idx="92">
                  <c:v>82.9</c:v>
                </c:pt>
                <c:pt idx="93">
                  <c:v>81.2</c:v>
                </c:pt>
                <c:pt idx="94">
                  <c:v>70.599999999999994</c:v>
                </c:pt>
                <c:pt idx="95">
                  <c:v>77</c:v>
                </c:pt>
                <c:pt idx="96">
                  <c:v>86.2</c:v>
                </c:pt>
                <c:pt idx="97">
                  <c:v>79.3</c:v>
                </c:pt>
                <c:pt idx="98">
                  <c:v>88.8</c:v>
                </c:pt>
                <c:pt idx="99">
                  <c:v>95</c:v>
                </c:pt>
                <c:pt idx="100">
                  <c:v>84.6</c:v>
                </c:pt>
                <c:pt idx="101">
                  <c:v>71.900000000000006</c:v>
                </c:pt>
                <c:pt idx="102">
                  <c:v>76.2</c:v>
                </c:pt>
                <c:pt idx="103">
                  <c:v>77</c:v>
                </c:pt>
                <c:pt idx="104">
                  <c:v>85.5</c:v>
                </c:pt>
                <c:pt idx="105">
                  <c:v>83.8</c:v>
                </c:pt>
                <c:pt idx="106">
                  <c:v>71.2</c:v>
                </c:pt>
                <c:pt idx="107">
                  <c:v>67.599999999999994</c:v>
                </c:pt>
                <c:pt idx="108">
                  <c:v>59.5</c:v>
                </c:pt>
                <c:pt idx="109">
                  <c:v>57.1</c:v>
                </c:pt>
                <c:pt idx="110">
                  <c:v>49.1</c:v>
                </c:pt>
                <c:pt idx="111">
                  <c:v>45.7</c:v>
                </c:pt>
                <c:pt idx="112">
                  <c:v>51.2</c:v>
                </c:pt>
                <c:pt idx="113">
                  <c:v>44</c:v>
                </c:pt>
                <c:pt idx="114">
                  <c:v>50.2</c:v>
                </c:pt>
                <c:pt idx="115">
                  <c:v>49.7</c:v>
                </c:pt>
                <c:pt idx="116">
                  <c:v>52.7</c:v>
                </c:pt>
                <c:pt idx="117">
                  <c:v>60.6</c:v>
                </c:pt>
                <c:pt idx="118">
                  <c:v>67.3</c:v>
                </c:pt>
                <c:pt idx="119">
                  <c:v>69.3</c:v>
                </c:pt>
                <c:pt idx="120">
                  <c:v>60.3</c:v>
                </c:pt>
                <c:pt idx="121">
                  <c:v>66.3</c:v>
                </c:pt>
                <c:pt idx="122">
                  <c:v>68.3</c:v>
                </c:pt>
                <c:pt idx="123">
                  <c:v>63.5</c:v>
                </c:pt>
                <c:pt idx="124">
                  <c:v>62.2</c:v>
                </c:pt>
                <c:pt idx="125">
                  <c:v>54.7</c:v>
                </c:pt>
                <c:pt idx="126">
                  <c:v>48.7</c:v>
                </c:pt>
                <c:pt idx="127">
                  <c:v>55</c:v>
                </c:pt>
                <c:pt idx="128">
                  <c:v>57.2</c:v>
                </c:pt>
                <c:pt idx="129">
                  <c:v>58.9</c:v>
                </c:pt>
                <c:pt idx="130">
                  <c:v>50.1</c:v>
                </c:pt>
                <c:pt idx="131">
                  <c:v>50.1</c:v>
                </c:pt>
                <c:pt idx="132">
                  <c:v>56.1</c:v>
                </c:pt>
                <c:pt idx="133">
                  <c:v>58.3</c:v>
                </c:pt>
                <c:pt idx="134">
                  <c:v>50.7</c:v>
                </c:pt>
                <c:pt idx="135">
                  <c:v>58.3</c:v>
                </c:pt>
                <c:pt idx="136">
                  <c:v>60</c:v>
                </c:pt>
                <c:pt idx="137">
                  <c:v>64.8</c:v>
                </c:pt>
                <c:pt idx="138">
                  <c:v>71.900000000000006</c:v>
                </c:pt>
                <c:pt idx="139">
                  <c:v>63.3</c:v>
                </c:pt>
                <c:pt idx="140">
                  <c:v>57.6</c:v>
                </c:pt>
                <c:pt idx="141">
                  <c:v>56.4</c:v>
                </c:pt>
                <c:pt idx="142">
                  <c:v>62</c:v>
                </c:pt>
                <c:pt idx="143">
                  <c:v>55.8</c:v>
                </c:pt>
                <c:pt idx="144">
                  <c:v>48</c:v>
                </c:pt>
                <c:pt idx="145">
                  <c:v>54.7</c:v>
                </c:pt>
                <c:pt idx="146">
                  <c:v>61.3</c:v>
                </c:pt>
                <c:pt idx="147">
                  <c:v>60.1</c:v>
                </c:pt>
                <c:pt idx="148">
                  <c:v>52.9</c:v>
                </c:pt>
                <c:pt idx="149">
                  <c:v>53.4</c:v>
                </c:pt>
                <c:pt idx="150">
                  <c:v>48.1</c:v>
                </c:pt>
                <c:pt idx="151">
                  <c:v>50.5</c:v>
                </c:pt>
                <c:pt idx="152">
                  <c:v>44.4</c:v>
                </c:pt>
                <c:pt idx="153">
                  <c:v>48.4</c:v>
                </c:pt>
                <c:pt idx="154">
                  <c:v>50.3</c:v>
                </c:pt>
                <c:pt idx="155">
                  <c:v>44.8</c:v>
                </c:pt>
                <c:pt idx="156">
                  <c:v>46.1</c:v>
                </c:pt>
                <c:pt idx="157">
                  <c:v>49.8</c:v>
                </c:pt>
                <c:pt idx="158">
                  <c:v>48.8</c:v>
                </c:pt>
                <c:pt idx="159">
                  <c:v>43.4</c:v>
                </c:pt>
                <c:pt idx="160">
                  <c:v>36.9</c:v>
                </c:pt>
                <c:pt idx="161">
                  <c:v>39.1</c:v>
                </c:pt>
                <c:pt idx="162">
                  <c:v>41.4</c:v>
                </c:pt>
                <c:pt idx="163">
                  <c:v>38.5</c:v>
                </c:pt>
                <c:pt idx="164">
                  <c:v>42</c:v>
                </c:pt>
                <c:pt idx="165">
                  <c:v>42.8</c:v>
                </c:pt>
                <c:pt idx="166">
                  <c:v>49.2</c:v>
                </c:pt>
                <c:pt idx="167">
                  <c:v>50.2</c:v>
                </c:pt>
                <c:pt idx="168">
                  <c:v>55.2</c:v>
                </c:pt>
                <c:pt idx="169">
                  <c:v>61.8</c:v>
                </c:pt>
                <c:pt idx="170">
                  <c:v>65.5</c:v>
                </c:pt>
                <c:pt idx="171">
                  <c:v>57.6</c:v>
                </c:pt>
                <c:pt idx="172">
                  <c:v>60.5</c:v>
                </c:pt>
                <c:pt idx="173">
                  <c:v>57.5</c:v>
                </c:pt>
                <c:pt idx="174">
                  <c:v>48.9</c:v>
                </c:pt>
                <c:pt idx="175">
                  <c:v>41.6</c:v>
                </c:pt>
                <c:pt idx="176">
                  <c:v>42</c:v>
                </c:pt>
                <c:pt idx="177">
                  <c:v>45.8</c:v>
                </c:pt>
                <c:pt idx="178">
                  <c:v>38.9</c:v>
                </c:pt>
                <c:pt idx="179">
                  <c:v>38.9</c:v>
                </c:pt>
                <c:pt idx="180">
                  <c:v>42.4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2220216"/>
        <c:axId val="422220608"/>
      </c:lineChart>
      <c:dateAx>
        <c:axId val="422220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22220608"/>
        <c:crosses val="autoZero"/>
        <c:auto val="1"/>
        <c:lblOffset val="100"/>
        <c:baseTimeUnit val="days"/>
      </c:dateAx>
      <c:valAx>
        <c:axId val="422220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2220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14373</xdr:colOff>
      <xdr:row>0</xdr:row>
      <xdr:rowOff>139879</xdr:rowOff>
    </xdr:from>
    <xdr:to>
      <xdr:col>21</xdr:col>
      <xdr:colOff>326968</xdr:colOff>
      <xdr:row>17</xdr:row>
      <xdr:rowOff>130354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17369</xdr:colOff>
      <xdr:row>18</xdr:row>
      <xdr:rowOff>56590</xdr:rowOff>
    </xdr:from>
    <xdr:to>
      <xdr:col>21</xdr:col>
      <xdr:colOff>284068</xdr:colOff>
      <xdr:row>35</xdr:row>
      <xdr:rowOff>47065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8"/>
  <sheetViews>
    <sheetView tabSelected="1" workbookViewId="0">
      <selection activeCell="B20" sqref="B20"/>
    </sheetView>
  </sheetViews>
  <sheetFormatPr defaultRowHeight="12.75" x14ac:dyDescent="0.2"/>
  <sheetData>
    <row r="1" spans="2:4" ht="13.5" thickBot="1" x14ac:dyDescent="0.25"/>
    <row r="2" spans="2:4" x14ac:dyDescent="0.2">
      <c r="B2" s="12" t="s">
        <v>0</v>
      </c>
      <c r="C2" s="13"/>
      <c r="D2" s="14"/>
    </row>
    <row r="3" spans="2:4" x14ac:dyDescent="0.2">
      <c r="B3" s="15"/>
      <c r="C3" s="16"/>
      <c r="D3" s="17"/>
    </row>
    <row r="4" spans="2:4" x14ac:dyDescent="0.2">
      <c r="B4" s="15"/>
      <c r="C4" s="16"/>
      <c r="D4" s="17"/>
    </row>
    <row r="5" spans="2:4" x14ac:dyDescent="0.2">
      <c r="B5" s="15"/>
      <c r="C5" s="16"/>
      <c r="D5" s="17"/>
    </row>
    <row r="6" spans="2:4" x14ac:dyDescent="0.2">
      <c r="B6" s="15"/>
      <c r="C6" s="16"/>
      <c r="D6" s="17"/>
    </row>
    <row r="7" spans="2:4" x14ac:dyDescent="0.2">
      <c r="B7" s="15"/>
      <c r="C7" s="16"/>
      <c r="D7" s="17"/>
    </row>
    <row r="8" spans="2:4" ht="13.5" thickBot="1" x14ac:dyDescent="0.25">
      <c r="B8" s="18"/>
      <c r="C8" s="19"/>
      <c r="D8" s="20"/>
    </row>
    <row r="11" spans="2:4" ht="13.5" thickBot="1" x14ac:dyDescent="0.25"/>
    <row r="12" spans="2:4" x14ac:dyDescent="0.2">
      <c r="B12" s="12" t="s">
        <v>8</v>
      </c>
      <c r="C12" s="13"/>
      <c r="D12" s="14"/>
    </row>
    <row r="13" spans="2:4" x14ac:dyDescent="0.2">
      <c r="B13" s="15"/>
      <c r="C13" s="16"/>
      <c r="D13" s="17"/>
    </row>
    <row r="14" spans="2:4" x14ac:dyDescent="0.2">
      <c r="B14" s="15"/>
      <c r="C14" s="16"/>
      <c r="D14" s="17"/>
    </row>
    <row r="15" spans="2:4" x14ac:dyDescent="0.2">
      <c r="B15" s="15"/>
      <c r="C15" s="16"/>
      <c r="D15" s="17"/>
    </row>
    <row r="16" spans="2:4" x14ac:dyDescent="0.2">
      <c r="B16" s="15"/>
      <c r="C16" s="16"/>
      <c r="D16" s="17"/>
    </row>
    <row r="17" spans="2:4" x14ac:dyDescent="0.2">
      <c r="B17" s="15"/>
      <c r="C17" s="16"/>
      <c r="D17" s="17"/>
    </row>
    <row r="18" spans="2:4" ht="13.5" thickBot="1" x14ac:dyDescent="0.25">
      <c r="B18" s="18"/>
      <c r="C18" s="19"/>
      <c r="D18" s="20"/>
    </row>
  </sheetData>
  <mergeCells count="2">
    <mergeCell ref="B2:D8"/>
    <mergeCell ref="B12:D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5"/>
  <sheetViews>
    <sheetView workbookViewId="0">
      <selection activeCell="A15" sqref="A15"/>
    </sheetView>
  </sheetViews>
  <sheetFormatPr defaultRowHeight="12.75" x14ac:dyDescent="0.2"/>
  <cols>
    <col min="1" max="1" width="10.7109375" customWidth="1"/>
  </cols>
  <sheetData>
    <row r="1" spans="1:3" x14ac:dyDescent="0.2">
      <c r="A1" t="s">
        <v>1</v>
      </c>
      <c r="B1" t="s">
        <v>7</v>
      </c>
    </row>
    <row r="2" spans="1:3" x14ac:dyDescent="0.2">
      <c r="A2" t="s">
        <v>2</v>
      </c>
      <c r="B2">
        <v>120</v>
      </c>
    </row>
    <row r="3" spans="1:3" x14ac:dyDescent="0.2">
      <c r="A3" t="s">
        <v>3</v>
      </c>
      <c r="B3">
        <v>145</v>
      </c>
      <c r="C3">
        <f>B3/B2</f>
        <v>1.2083333333333333</v>
      </c>
    </row>
    <row r="4" spans="1:3" x14ac:dyDescent="0.2">
      <c r="A4" t="s">
        <v>4</v>
      </c>
      <c r="B4">
        <v>155</v>
      </c>
      <c r="C4">
        <f t="shared" ref="C4:C6" si="0">B4/B3</f>
        <v>1.0689655172413792</v>
      </c>
    </row>
    <row r="5" spans="1:3" x14ac:dyDescent="0.2">
      <c r="A5" t="s">
        <v>5</v>
      </c>
      <c r="B5">
        <v>132</v>
      </c>
      <c r="C5">
        <f t="shared" si="0"/>
        <v>0.85161290322580641</v>
      </c>
    </row>
    <row r="6" spans="1:3" x14ac:dyDescent="0.2">
      <c r="A6" t="s">
        <v>6</v>
      </c>
      <c r="B6">
        <v>153</v>
      </c>
      <c r="C6">
        <f t="shared" si="0"/>
        <v>1.1590909090909092</v>
      </c>
    </row>
    <row r="10" spans="1:3" x14ac:dyDescent="0.2">
      <c r="A10" t="s">
        <v>10</v>
      </c>
    </row>
    <row r="11" spans="1:3" x14ac:dyDescent="0.2">
      <c r="A11" s="1">
        <f>GEOMEAN(C3:C6)</f>
        <v>1.0626189246684916</v>
      </c>
    </row>
    <row r="14" spans="1:3" x14ac:dyDescent="0.2">
      <c r="A14" t="s">
        <v>9</v>
      </c>
    </row>
    <row r="15" spans="1:3" x14ac:dyDescent="0.2">
      <c r="A15" s="1">
        <f>B2*A11^5</f>
        <v>162.58069547427917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82"/>
  <sheetViews>
    <sheetView topLeftCell="C7" zoomScaleNormal="100" workbookViewId="0">
      <selection activeCell="F23" sqref="F23"/>
    </sheetView>
  </sheetViews>
  <sheetFormatPr defaultRowHeight="12.75" x14ac:dyDescent="0.2"/>
  <cols>
    <col min="1" max="1" width="10.85546875" customWidth="1"/>
    <col min="3" max="3" width="10.5703125" customWidth="1"/>
  </cols>
  <sheetData>
    <row r="1" spans="1:6" x14ac:dyDescent="0.2">
      <c r="A1" t="s">
        <v>11</v>
      </c>
      <c r="B1" t="s">
        <v>12</v>
      </c>
      <c r="C1" t="s">
        <v>13</v>
      </c>
    </row>
    <row r="2" spans="1:6" x14ac:dyDescent="0.2">
      <c r="A2" s="2">
        <v>41275</v>
      </c>
      <c r="B2">
        <v>120</v>
      </c>
      <c r="C2">
        <v>210</v>
      </c>
    </row>
    <row r="3" spans="1:6" x14ac:dyDescent="0.2">
      <c r="A3" s="2">
        <v>41276</v>
      </c>
      <c r="B3">
        <v>138</v>
      </c>
      <c r="C3">
        <v>184.8</v>
      </c>
    </row>
    <row r="4" spans="1:6" x14ac:dyDescent="0.2">
      <c r="A4" s="2">
        <v>41277</v>
      </c>
      <c r="B4">
        <v>166</v>
      </c>
      <c r="C4">
        <v>201.4</v>
      </c>
    </row>
    <row r="5" spans="1:6" x14ac:dyDescent="0.2">
      <c r="A5" s="2">
        <v>41278</v>
      </c>
      <c r="B5">
        <v>131</v>
      </c>
      <c r="C5">
        <v>213.5</v>
      </c>
    </row>
    <row r="6" spans="1:6" x14ac:dyDescent="0.2">
      <c r="A6" s="2">
        <v>41279</v>
      </c>
      <c r="B6">
        <v>118</v>
      </c>
      <c r="C6">
        <v>194.3</v>
      </c>
      <c r="F6" t="s">
        <v>15</v>
      </c>
    </row>
    <row r="7" spans="1:6" x14ac:dyDescent="0.2">
      <c r="A7" s="2">
        <v>41280</v>
      </c>
      <c r="B7">
        <v>105</v>
      </c>
      <c r="C7">
        <v>182.6</v>
      </c>
      <c r="F7" s="1">
        <f>SUM(B2:B182)/COUNT(B2:B182)</f>
        <v>97.04419889502762</v>
      </c>
    </row>
    <row r="8" spans="1:6" x14ac:dyDescent="0.2">
      <c r="A8" s="2">
        <v>41281</v>
      </c>
      <c r="B8">
        <v>110</v>
      </c>
      <c r="C8">
        <v>178.9</v>
      </c>
    </row>
    <row r="9" spans="1:6" x14ac:dyDescent="0.2">
      <c r="A9" s="2">
        <v>41282</v>
      </c>
      <c r="B9">
        <v>86</v>
      </c>
      <c r="C9">
        <v>189.6</v>
      </c>
    </row>
    <row r="10" spans="1:6" x14ac:dyDescent="0.2">
      <c r="A10" s="2">
        <v>41283</v>
      </c>
      <c r="B10">
        <v>108</v>
      </c>
      <c r="C10">
        <v>166.8</v>
      </c>
      <c r="F10" t="s">
        <v>14</v>
      </c>
    </row>
    <row r="11" spans="1:6" x14ac:dyDescent="0.2">
      <c r="A11" s="2">
        <v>41284</v>
      </c>
      <c r="B11">
        <v>125</v>
      </c>
      <c r="C11">
        <v>190.2</v>
      </c>
      <c r="F11" s="1">
        <f>QUARTILE(C2:C182,3)-QUARTILE(C2:C182,1)</f>
        <v>81.599999999999994</v>
      </c>
    </row>
    <row r="12" spans="1:6" x14ac:dyDescent="0.2">
      <c r="A12" s="2">
        <v>41285</v>
      </c>
      <c r="B12">
        <v>101</v>
      </c>
      <c r="C12">
        <v>216.8</v>
      </c>
    </row>
    <row r="13" spans="1:6" x14ac:dyDescent="0.2">
      <c r="A13" s="2">
        <v>41286</v>
      </c>
      <c r="B13">
        <v>131</v>
      </c>
      <c r="C13">
        <v>221.1</v>
      </c>
    </row>
    <row r="14" spans="1:6" x14ac:dyDescent="0.2">
      <c r="A14" s="2">
        <v>41287</v>
      </c>
      <c r="B14">
        <v>96</v>
      </c>
      <c r="C14">
        <v>214.5</v>
      </c>
      <c r="F14" t="s">
        <v>16</v>
      </c>
    </row>
    <row r="15" spans="1:6" x14ac:dyDescent="0.2">
      <c r="A15" s="2">
        <v>41288</v>
      </c>
      <c r="B15">
        <v>68</v>
      </c>
      <c r="C15">
        <v>246.7</v>
      </c>
      <c r="F15" s="1">
        <f>MODE(B2:B182)</f>
        <v>69</v>
      </c>
    </row>
    <row r="16" spans="1:6" x14ac:dyDescent="0.2">
      <c r="A16" s="2">
        <v>41289</v>
      </c>
      <c r="B16">
        <v>77</v>
      </c>
      <c r="C16">
        <v>212.2</v>
      </c>
    </row>
    <row r="17" spans="1:6" x14ac:dyDescent="0.2">
      <c r="A17" s="2">
        <v>41290</v>
      </c>
      <c r="B17">
        <v>89</v>
      </c>
      <c r="C17">
        <v>193.1</v>
      </c>
    </row>
    <row r="18" spans="1:6" x14ac:dyDescent="0.2">
      <c r="A18" s="2">
        <v>41291</v>
      </c>
      <c r="B18">
        <v>69</v>
      </c>
      <c r="C18">
        <v>193.1</v>
      </c>
      <c r="F18" t="s">
        <v>17</v>
      </c>
    </row>
    <row r="19" spans="1:6" x14ac:dyDescent="0.2">
      <c r="A19" s="2">
        <v>41292</v>
      </c>
      <c r="B19">
        <v>52</v>
      </c>
      <c r="C19">
        <v>200.8</v>
      </c>
      <c r="F19" s="1">
        <f>STDEVP(C2:C182)/AVERAGE(C2:C182)</f>
        <v>0.52823841813192507</v>
      </c>
    </row>
    <row r="20" spans="1:6" x14ac:dyDescent="0.2">
      <c r="A20" s="2">
        <v>41293</v>
      </c>
      <c r="B20">
        <v>40</v>
      </c>
      <c r="C20">
        <v>218.9</v>
      </c>
      <c r="F20" t="s">
        <v>57</v>
      </c>
    </row>
    <row r="21" spans="1:6" x14ac:dyDescent="0.2">
      <c r="A21" s="2">
        <v>41294</v>
      </c>
      <c r="B21">
        <v>42</v>
      </c>
      <c r="C21">
        <v>223.3</v>
      </c>
      <c r="F21">
        <f>STDEVP(B2:B182)/AVERAGE(B2:B182)</f>
        <v>0.41186555243924566</v>
      </c>
    </row>
    <row r="22" spans="1:6" x14ac:dyDescent="0.2">
      <c r="A22" s="2">
        <v>41295</v>
      </c>
      <c r="B22">
        <v>47</v>
      </c>
      <c r="C22">
        <v>201</v>
      </c>
      <c r="F22" t="s">
        <v>58</v>
      </c>
    </row>
    <row r="23" spans="1:6" x14ac:dyDescent="0.2">
      <c r="A23" s="2">
        <v>41296</v>
      </c>
      <c r="B23">
        <v>59</v>
      </c>
      <c r="C23">
        <v>197</v>
      </c>
    </row>
    <row r="24" spans="1:6" x14ac:dyDescent="0.2">
      <c r="A24" s="2">
        <v>41297</v>
      </c>
      <c r="B24">
        <v>69</v>
      </c>
      <c r="C24">
        <v>197</v>
      </c>
    </row>
    <row r="25" spans="1:6" x14ac:dyDescent="0.2">
      <c r="A25" s="2">
        <v>41298</v>
      </c>
      <c r="B25">
        <v>72</v>
      </c>
      <c r="C25">
        <v>224.6</v>
      </c>
    </row>
    <row r="26" spans="1:6" x14ac:dyDescent="0.2">
      <c r="A26" s="2">
        <v>41299</v>
      </c>
      <c r="B26">
        <v>69</v>
      </c>
      <c r="C26">
        <v>238.1</v>
      </c>
    </row>
    <row r="27" spans="1:6" x14ac:dyDescent="0.2">
      <c r="A27" s="2">
        <v>41300</v>
      </c>
      <c r="B27">
        <v>63</v>
      </c>
      <c r="C27">
        <v>216.7</v>
      </c>
    </row>
    <row r="28" spans="1:6" x14ac:dyDescent="0.2">
      <c r="A28" s="2">
        <v>41301</v>
      </c>
      <c r="B28">
        <v>44</v>
      </c>
      <c r="C28">
        <v>184.2</v>
      </c>
    </row>
    <row r="29" spans="1:6" x14ac:dyDescent="0.2">
      <c r="A29" s="2">
        <v>41302</v>
      </c>
      <c r="B29">
        <v>40</v>
      </c>
      <c r="C29">
        <v>163.9</v>
      </c>
    </row>
    <row r="30" spans="1:6" x14ac:dyDescent="0.2">
      <c r="A30" s="2">
        <v>41303</v>
      </c>
      <c r="B30">
        <v>45</v>
      </c>
      <c r="C30">
        <v>144.19999999999999</v>
      </c>
    </row>
    <row r="31" spans="1:6" x14ac:dyDescent="0.2">
      <c r="A31" s="2">
        <v>41304</v>
      </c>
      <c r="B31">
        <v>35</v>
      </c>
      <c r="C31">
        <v>131.19999999999999</v>
      </c>
    </row>
    <row r="32" spans="1:6" x14ac:dyDescent="0.2">
      <c r="A32" s="2">
        <v>41305</v>
      </c>
      <c r="B32">
        <v>30</v>
      </c>
      <c r="C32">
        <v>144.30000000000001</v>
      </c>
    </row>
    <row r="33" spans="1:3" x14ac:dyDescent="0.2">
      <c r="A33" s="2">
        <v>41306</v>
      </c>
      <c r="B33">
        <v>39</v>
      </c>
      <c r="C33">
        <v>155.80000000000001</v>
      </c>
    </row>
    <row r="34" spans="1:3" x14ac:dyDescent="0.2">
      <c r="A34" s="2">
        <v>41307</v>
      </c>
      <c r="B34">
        <v>49</v>
      </c>
      <c r="C34">
        <v>134</v>
      </c>
    </row>
    <row r="35" spans="1:3" x14ac:dyDescent="0.2">
      <c r="A35" s="2">
        <v>41308</v>
      </c>
      <c r="B35">
        <v>44</v>
      </c>
      <c r="C35">
        <v>132.69999999999999</v>
      </c>
    </row>
    <row r="36" spans="1:3" x14ac:dyDescent="0.2">
      <c r="A36" s="2">
        <v>41309</v>
      </c>
      <c r="B36">
        <v>35</v>
      </c>
      <c r="C36">
        <v>134</v>
      </c>
    </row>
    <row r="37" spans="1:3" x14ac:dyDescent="0.2">
      <c r="A37" s="2">
        <v>41310</v>
      </c>
      <c r="B37">
        <v>42</v>
      </c>
      <c r="C37">
        <v>142</v>
      </c>
    </row>
    <row r="38" spans="1:3" x14ac:dyDescent="0.2">
      <c r="A38" s="2">
        <v>41311</v>
      </c>
      <c r="B38">
        <v>47</v>
      </c>
      <c r="C38">
        <v>156.19999999999999</v>
      </c>
    </row>
    <row r="39" spans="1:3" x14ac:dyDescent="0.2">
      <c r="A39" s="2">
        <v>41312</v>
      </c>
      <c r="B39">
        <v>50</v>
      </c>
      <c r="C39">
        <v>135.9</v>
      </c>
    </row>
    <row r="40" spans="1:3" x14ac:dyDescent="0.2">
      <c r="A40" s="2">
        <v>41313</v>
      </c>
      <c r="B40">
        <v>64</v>
      </c>
      <c r="C40">
        <v>134.5</v>
      </c>
    </row>
    <row r="41" spans="1:3" x14ac:dyDescent="0.2">
      <c r="A41" s="2">
        <v>41314</v>
      </c>
      <c r="B41">
        <v>54</v>
      </c>
      <c r="C41">
        <v>123.7</v>
      </c>
    </row>
    <row r="42" spans="1:3" x14ac:dyDescent="0.2">
      <c r="A42" s="2">
        <v>41315</v>
      </c>
      <c r="B42">
        <v>58</v>
      </c>
      <c r="C42">
        <v>118.8</v>
      </c>
    </row>
    <row r="43" spans="1:3" x14ac:dyDescent="0.2">
      <c r="A43" s="2">
        <v>41316</v>
      </c>
      <c r="B43">
        <v>69</v>
      </c>
      <c r="C43">
        <v>122.4</v>
      </c>
    </row>
    <row r="44" spans="1:3" x14ac:dyDescent="0.2">
      <c r="A44" s="2">
        <v>41317</v>
      </c>
      <c r="B44">
        <v>72</v>
      </c>
      <c r="C44">
        <v>121.2</v>
      </c>
    </row>
    <row r="45" spans="1:3" x14ac:dyDescent="0.2">
      <c r="A45" s="2">
        <v>41318</v>
      </c>
      <c r="B45">
        <v>73</v>
      </c>
      <c r="C45">
        <v>135.69999999999999</v>
      </c>
    </row>
    <row r="46" spans="1:3" x14ac:dyDescent="0.2">
      <c r="A46" s="2">
        <v>41319</v>
      </c>
      <c r="B46">
        <v>79</v>
      </c>
      <c r="C46">
        <v>156.1</v>
      </c>
    </row>
    <row r="47" spans="1:3" x14ac:dyDescent="0.2">
      <c r="A47" s="2">
        <v>41320</v>
      </c>
      <c r="B47">
        <v>76</v>
      </c>
      <c r="C47">
        <v>149.9</v>
      </c>
    </row>
    <row r="48" spans="1:3" x14ac:dyDescent="0.2">
      <c r="A48" s="2">
        <v>41321</v>
      </c>
      <c r="B48">
        <v>73</v>
      </c>
      <c r="C48">
        <v>155.9</v>
      </c>
    </row>
    <row r="49" spans="1:3" x14ac:dyDescent="0.2">
      <c r="A49" s="2">
        <v>41322</v>
      </c>
      <c r="B49">
        <v>72</v>
      </c>
      <c r="C49">
        <v>155.9</v>
      </c>
    </row>
    <row r="50" spans="1:3" x14ac:dyDescent="0.2">
      <c r="A50" s="2">
        <v>41323</v>
      </c>
      <c r="B50">
        <v>74</v>
      </c>
      <c r="C50">
        <v>149.69999999999999</v>
      </c>
    </row>
    <row r="51" spans="1:3" x14ac:dyDescent="0.2">
      <c r="A51" s="2">
        <v>41324</v>
      </c>
      <c r="B51">
        <v>65</v>
      </c>
      <c r="C51">
        <v>136.19999999999999</v>
      </c>
    </row>
    <row r="52" spans="1:3" x14ac:dyDescent="0.2">
      <c r="A52" s="2">
        <v>41325</v>
      </c>
      <c r="B52">
        <v>74</v>
      </c>
      <c r="C52">
        <v>145.69999999999999</v>
      </c>
    </row>
    <row r="53" spans="1:3" x14ac:dyDescent="0.2">
      <c r="A53" s="2">
        <v>41326</v>
      </c>
      <c r="B53">
        <v>67</v>
      </c>
      <c r="C53">
        <v>123.8</v>
      </c>
    </row>
    <row r="54" spans="1:3" x14ac:dyDescent="0.2">
      <c r="A54" s="2">
        <v>41327</v>
      </c>
      <c r="B54">
        <v>63</v>
      </c>
      <c r="C54">
        <v>115.1</v>
      </c>
    </row>
    <row r="55" spans="1:3" x14ac:dyDescent="0.2">
      <c r="A55" s="2">
        <v>41328</v>
      </c>
      <c r="B55">
        <v>82</v>
      </c>
      <c r="C55">
        <v>130.1</v>
      </c>
    </row>
    <row r="56" spans="1:3" x14ac:dyDescent="0.2">
      <c r="A56" s="2">
        <v>41329</v>
      </c>
      <c r="B56">
        <v>84</v>
      </c>
      <c r="C56">
        <v>143.1</v>
      </c>
    </row>
    <row r="57" spans="1:3" x14ac:dyDescent="0.2">
      <c r="A57" s="2">
        <v>41330</v>
      </c>
      <c r="B57">
        <v>109</v>
      </c>
      <c r="C57">
        <v>133.1</v>
      </c>
    </row>
    <row r="58" spans="1:3" x14ac:dyDescent="0.2">
      <c r="A58" s="2">
        <v>41331</v>
      </c>
      <c r="B58">
        <v>90</v>
      </c>
      <c r="C58">
        <v>149.1</v>
      </c>
    </row>
    <row r="59" spans="1:3" x14ac:dyDescent="0.2">
      <c r="A59" s="2">
        <v>41332</v>
      </c>
      <c r="B59">
        <v>63</v>
      </c>
      <c r="C59">
        <v>146.1</v>
      </c>
    </row>
    <row r="60" spans="1:3" x14ac:dyDescent="0.2">
      <c r="A60" s="2">
        <v>41333</v>
      </c>
      <c r="B60">
        <v>65</v>
      </c>
      <c r="C60">
        <v>143.19999999999999</v>
      </c>
    </row>
    <row r="61" spans="1:3" x14ac:dyDescent="0.2">
      <c r="A61" s="2">
        <v>41334</v>
      </c>
      <c r="B61">
        <v>59</v>
      </c>
      <c r="C61">
        <v>133.19999999999999</v>
      </c>
    </row>
    <row r="62" spans="1:3" x14ac:dyDescent="0.2">
      <c r="A62" s="2">
        <v>41335</v>
      </c>
      <c r="B62">
        <v>76</v>
      </c>
      <c r="C62">
        <v>119.9</v>
      </c>
    </row>
    <row r="63" spans="1:3" x14ac:dyDescent="0.2">
      <c r="A63" s="2">
        <v>41336</v>
      </c>
      <c r="B63">
        <v>68</v>
      </c>
      <c r="C63">
        <v>124.7</v>
      </c>
    </row>
    <row r="64" spans="1:3" x14ac:dyDescent="0.2">
      <c r="A64" s="2">
        <v>41337</v>
      </c>
      <c r="B64">
        <v>59</v>
      </c>
      <c r="C64">
        <v>125.9</v>
      </c>
    </row>
    <row r="65" spans="1:3" x14ac:dyDescent="0.2">
      <c r="A65" s="2">
        <v>41338</v>
      </c>
      <c r="B65">
        <v>70</v>
      </c>
      <c r="C65">
        <v>114.6</v>
      </c>
    </row>
    <row r="66" spans="1:3" x14ac:dyDescent="0.2">
      <c r="A66" s="2">
        <v>41339</v>
      </c>
      <c r="B66">
        <v>57</v>
      </c>
      <c r="C66">
        <v>129.5</v>
      </c>
    </row>
    <row r="67" spans="1:3" x14ac:dyDescent="0.2">
      <c r="A67" s="2">
        <v>41340</v>
      </c>
      <c r="B67">
        <v>66</v>
      </c>
      <c r="C67">
        <v>141.19999999999999</v>
      </c>
    </row>
    <row r="68" spans="1:3" x14ac:dyDescent="0.2">
      <c r="A68" s="2">
        <v>41341</v>
      </c>
      <c r="B68">
        <v>61</v>
      </c>
      <c r="C68">
        <v>144</v>
      </c>
    </row>
    <row r="69" spans="1:3" x14ac:dyDescent="0.2">
      <c r="A69" s="2">
        <v>41342</v>
      </c>
      <c r="B69">
        <v>67</v>
      </c>
      <c r="C69">
        <v>125.3</v>
      </c>
    </row>
    <row r="70" spans="1:3" x14ac:dyDescent="0.2">
      <c r="A70" s="2">
        <v>41343</v>
      </c>
      <c r="B70">
        <v>80</v>
      </c>
      <c r="C70">
        <v>126.6</v>
      </c>
    </row>
    <row r="71" spans="1:3" x14ac:dyDescent="0.2">
      <c r="A71" s="2">
        <v>41344</v>
      </c>
      <c r="B71">
        <v>99</v>
      </c>
      <c r="C71">
        <v>138</v>
      </c>
    </row>
    <row r="72" spans="1:3" x14ac:dyDescent="0.2">
      <c r="A72" s="2">
        <v>41345</v>
      </c>
      <c r="B72">
        <v>115</v>
      </c>
      <c r="C72">
        <v>121.4</v>
      </c>
    </row>
    <row r="73" spans="1:3" x14ac:dyDescent="0.2">
      <c r="A73" s="2">
        <v>41346</v>
      </c>
      <c r="B73">
        <v>91</v>
      </c>
      <c r="C73">
        <v>119</v>
      </c>
    </row>
    <row r="74" spans="1:3" x14ac:dyDescent="0.2">
      <c r="A74" s="2">
        <v>41347</v>
      </c>
      <c r="B74">
        <v>95</v>
      </c>
      <c r="C74">
        <v>126.1</v>
      </c>
    </row>
    <row r="75" spans="1:3" x14ac:dyDescent="0.2">
      <c r="A75" s="2">
        <v>41348</v>
      </c>
      <c r="B75">
        <v>79</v>
      </c>
      <c r="C75">
        <v>114.8</v>
      </c>
    </row>
    <row r="76" spans="1:3" x14ac:dyDescent="0.2">
      <c r="A76" s="2">
        <v>41349</v>
      </c>
      <c r="B76">
        <v>77</v>
      </c>
      <c r="C76">
        <v>127.4</v>
      </c>
    </row>
    <row r="77" spans="1:3" x14ac:dyDescent="0.2">
      <c r="A77" s="2">
        <v>41350</v>
      </c>
      <c r="B77">
        <v>99</v>
      </c>
      <c r="C77">
        <v>110.8</v>
      </c>
    </row>
    <row r="78" spans="1:3" x14ac:dyDescent="0.2">
      <c r="A78" s="2">
        <v>41351</v>
      </c>
      <c r="B78">
        <v>121</v>
      </c>
      <c r="C78">
        <v>115.2</v>
      </c>
    </row>
    <row r="79" spans="1:3" x14ac:dyDescent="0.2">
      <c r="A79" s="2">
        <v>41352</v>
      </c>
      <c r="B79">
        <v>120</v>
      </c>
      <c r="C79">
        <v>124.4</v>
      </c>
    </row>
    <row r="80" spans="1:3" x14ac:dyDescent="0.2">
      <c r="A80" s="2">
        <v>41353</v>
      </c>
      <c r="B80">
        <v>156</v>
      </c>
      <c r="C80">
        <v>116.9</v>
      </c>
    </row>
    <row r="81" spans="1:3" x14ac:dyDescent="0.2">
      <c r="A81" s="2">
        <v>41354</v>
      </c>
      <c r="B81">
        <v>167</v>
      </c>
      <c r="C81">
        <v>111.1</v>
      </c>
    </row>
    <row r="82" spans="1:3" x14ac:dyDescent="0.2">
      <c r="A82" s="2">
        <v>41355</v>
      </c>
      <c r="B82">
        <v>162</v>
      </c>
      <c r="C82">
        <v>96.7</v>
      </c>
    </row>
    <row r="83" spans="1:3" x14ac:dyDescent="0.2">
      <c r="A83" s="2">
        <v>41356</v>
      </c>
      <c r="B83">
        <v>156</v>
      </c>
      <c r="C83">
        <v>91.9</v>
      </c>
    </row>
    <row r="84" spans="1:3" x14ac:dyDescent="0.2">
      <c r="A84" s="2">
        <v>41357</v>
      </c>
      <c r="B84">
        <v>128</v>
      </c>
      <c r="C84">
        <v>94.7</v>
      </c>
    </row>
    <row r="85" spans="1:3" x14ac:dyDescent="0.2">
      <c r="A85" s="2">
        <v>41358</v>
      </c>
      <c r="B85">
        <v>123</v>
      </c>
      <c r="C85">
        <v>98.5</v>
      </c>
    </row>
    <row r="86" spans="1:3" x14ac:dyDescent="0.2">
      <c r="A86" s="2">
        <v>41359</v>
      </c>
      <c r="B86">
        <v>105</v>
      </c>
      <c r="C86">
        <v>105.4</v>
      </c>
    </row>
    <row r="87" spans="1:3" x14ac:dyDescent="0.2">
      <c r="A87" s="2">
        <v>41360</v>
      </c>
      <c r="B87">
        <v>129</v>
      </c>
      <c r="C87">
        <v>99.1</v>
      </c>
    </row>
    <row r="88" spans="1:3" x14ac:dyDescent="0.2">
      <c r="A88" s="2">
        <v>41361</v>
      </c>
      <c r="B88">
        <v>164</v>
      </c>
      <c r="C88">
        <v>88.2</v>
      </c>
    </row>
    <row r="89" spans="1:3" x14ac:dyDescent="0.2">
      <c r="A89" s="2">
        <v>41362</v>
      </c>
      <c r="B89">
        <v>133</v>
      </c>
      <c r="C89">
        <v>84.7</v>
      </c>
    </row>
    <row r="90" spans="1:3" x14ac:dyDescent="0.2">
      <c r="A90" s="2">
        <v>41363</v>
      </c>
      <c r="B90">
        <v>104</v>
      </c>
      <c r="C90">
        <v>85.5</v>
      </c>
    </row>
    <row r="91" spans="1:3" x14ac:dyDescent="0.2">
      <c r="A91" s="2">
        <v>41364</v>
      </c>
      <c r="B91">
        <v>121</v>
      </c>
      <c r="C91">
        <v>73.5</v>
      </c>
    </row>
    <row r="92" spans="1:3" x14ac:dyDescent="0.2">
      <c r="A92" s="2">
        <v>41365</v>
      </c>
      <c r="B92">
        <v>96</v>
      </c>
      <c r="C92">
        <v>71.3</v>
      </c>
    </row>
    <row r="93" spans="1:3" x14ac:dyDescent="0.2">
      <c r="A93" s="2">
        <v>41366</v>
      </c>
      <c r="B93">
        <v>72</v>
      </c>
      <c r="C93">
        <v>73.400000000000006</v>
      </c>
    </row>
    <row r="94" spans="1:3" x14ac:dyDescent="0.2">
      <c r="A94" s="2">
        <v>41367</v>
      </c>
      <c r="B94">
        <v>82</v>
      </c>
      <c r="C94">
        <v>82.9</v>
      </c>
    </row>
    <row r="95" spans="1:3" x14ac:dyDescent="0.2">
      <c r="A95" s="2">
        <v>41368</v>
      </c>
      <c r="B95">
        <v>57</v>
      </c>
      <c r="C95">
        <v>81.2</v>
      </c>
    </row>
    <row r="96" spans="1:3" x14ac:dyDescent="0.2">
      <c r="A96" s="2">
        <v>41369</v>
      </c>
      <c r="B96">
        <v>66</v>
      </c>
      <c r="C96">
        <v>70.599999999999994</v>
      </c>
    </row>
    <row r="97" spans="1:3" x14ac:dyDescent="0.2">
      <c r="A97" s="2">
        <v>41370</v>
      </c>
      <c r="B97">
        <v>51</v>
      </c>
      <c r="C97">
        <v>77</v>
      </c>
    </row>
    <row r="98" spans="1:3" x14ac:dyDescent="0.2">
      <c r="A98" s="2">
        <v>41371</v>
      </c>
      <c r="B98">
        <v>53</v>
      </c>
      <c r="C98">
        <v>86.2</v>
      </c>
    </row>
    <row r="99" spans="1:3" x14ac:dyDescent="0.2">
      <c r="A99" s="2">
        <v>41372</v>
      </c>
      <c r="B99">
        <v>60</v>
      </c>
      <c r="C99">
        <v>79.3</v>
      </c>
    </row>
    <row r="100" spans="1:3" x14ac:dyDescent="0.2">
      <c r="A100" s="2">
        <v>41373</v>
      </c>
      <c r="B100">
        <v>50</v>
      </c>
      <c r="C100">
        <v>88.8</v>
      </c>
    </row>
    <row r="101" spans="1:3" x14ac:dyDescent="0.2">
      <c r="A101" s="2">
        <v>41374</v>
      </c>
      <c r="B101">
        <v>65</v>
      </c>
      <c r="C101">
        <v>95</v>
      </c>
    </row>
    <row r="102" spans="1:3" x14ac:dyDescent="0.2">
      <c r="A102" s="2">
        <v>41375</v>
      </c>
      <c r="B102">
        <v>73</v>
      </c>
      <c r="C102">
        <v>84.6</v>
      </c>
    </row>
    <row r="103" spans="1:3" x14ac:dyDescent="0.2">
      <c r="A103" s="2">
        <v>41376</v>
      </c>
      <c r="B103">
        <v>79</v>
      </c>
      <c r="C103">
        <v>71.900000000000006</v>
      </c>
    </row>
    <row r="104" spans="1:3" x14ac:dyDescent="0.2">
      <c r="A104" s="2">
        <v>41377</v>
      </c>
      <c r="B104">
        <v>80</v>
      </c>
      <c r="C104">
        <v>76.2</v>
      </c>
    </row>
    <row r="105" spans="1:3" x14ac:dyDescent="0.2">
      <c r="A105" s="2">
        <v>41378</v>
      </c>
      <c r="B105">
        <v>102</v>
      </c>
      <c r="C105">
        <v>77</v>
      </c>
    </row>
    <row r="106" spans="1:3" x14ac:dyDescent="0.2">
      <c r="A106" s="2">
        <v>41379</v>
      </c>
      <c r="B106">
        <v>111</v>
      </c>
      <c r="C106">
        <v>85.5</v>
      </c>
    </row>
    <row r="107" spans="1:3" x14ac:dyDescent="0.2">
      <c r="A107" s="2">
        <v>41380</v>
      </c>
      <c r="B107">
        <v>124</v>
      </c>
      <c r="C107">
        <v>83.8</v>
      </c>
    </row>
    <row r="108" spans="1:3" x14ac:dyDescent="0.2">
      <c r="A108" s="2">
        <v>41381</v>
      </c>
      <c r="B108">
        <v>146</v>
      </c>
      <c r="C108">
        <v>71.2</v>
      </c>
    </row>
    <row r="109" spans="1:3" x14ac:dyDescent="0.2">
      <c r="A109" s="2">
        <v>41382</v>
      </c>
      <c r="B109">
        <v>158</v>
      </c>
      <c r="C109">
        <v>67.599999999999994</v>
      </c>
    </row>
    <row r="110" spans="1:3" x14ac:dyDescent="0.2">
      <c r="A110" s="2">
        <v>41383</v>
      </c>
      <c r="B110">
        <v>136</v>
      </c>
      <c r="C110">
        <v>59.5</v>
      </c>
    </row>
    <row r="111" spans="1:3" x14ac:dyDescent="0.2">
      <c r="A111" s="2">
        <v>41384</v>
      </c>
      <c r="B111">
        <v>129</v>
      </c>
      <c r="C111">
        <v>57.1</v>
      </c>
    </row>
    <row r="112" spans="1:3" x14ac:dyDescent="0.2">
      <c r="A112" s="2">
        <v>41385</v>
      </c>
      <c r="B112">
        <v>166</v>
      </c>
      <c r="C112">
        <v>49.1</v>
      </c>
    </row>
    <row r="113" spans="1:3" x14ac:dyDescent="0.2">
      <c r="A113" s="2">
        <v>41386</v>
      </c>
      <c r="B113">
        <v>189</v>
      </c>
      <c r="C113">
        <v>45.7</v>
      </c>
    </row>
    <row r="114" spans="1:3" x14ac:dyDescent="0.2">
      <c r="A114" s="2">
        <v>41387</v>
      </c>
      <c r="B114">
        <v>189</v>
      </c>
      <c r="C114">
        <v>51.2</v>
      </c>
    </row>
    <row r="115" spans="1:3" x14ac:dyDescent="0.2">
      <c r="A115" s="2">
        <v>41388</v>
      </c>
      <c r="B115">
        <v>155</v>
      </c>
      <c r="C115">
        <v>44</v>
      </c>
    </row>
    <row r="116" spans="1:3" x14ac:dyDescent="0.2">
      <c r="A116" s="2">
        <v>41389</v>
      </c>
      <c r="B116">
        <v>155</v>
      </c>
      <c r="C116">
        <v>50.2</v>
      </c>
    </row>
    <row r="117" spans="1:3" x14ac:dyDescent="0.2">
      <c r="A117" s="2">
        <v>41390</v>
      </c>
      <c r="B117">
        <v>147</v>
      </c>
      <c r="C117">
        <v>49.7</v>
      </c>
    </row>
    <row r="118" spans="1:3" x14ac:dyDescent="0.2">
      <c r="A118" s="2">
        <v>41391</v>
      </c>
      <c r="B118">
        <v>147</v>
      </c>
      <c r="C118">
        <v>52.7</v>
      </c>
    </row>
    <row r="119" spans="1:3" x14ac:dyDescent="0.2">
      <c r="A119" s="2">
        <v>41392</v>
      </c>
      <c r="B119">
        <v>169</v>
      </c>
      <c r="C119">
        <v>60.6</v>
      </c>
    </row>
    <row r="120" spans="1:3" x14ac:dyDescent="0.2">
      <c r="A120" s="2">
        <v>41393</v>
      </c>
      <c r="B120">
        <v>118</v>
      </c>
      <c r="C120">
        <v>67.3</v>
      </c>
    </row>
    <row r="121" spans="1:3" x14ac:dyDescent="0.2">
      <c r="A121" s="2">
        <v>41394</v>
      </c>
      <c r="B121">
        <v>153</v>
      </c>
      <c r="C121">
        <v>69.3</v>
      </c>
    </row>
    <row r="122" spans="1:3" x14ac:dyDescent="0.2">
      <c r="A122" s="2">
        <v>41395</v>
      </c>
      <c r="B122">
        <v>124</v>
      </c>
      <c r="C122">
        <v>60.3</v>
      </c>
    </row>
    <row r="123" spans="1:3" x14ac:dyDescent="0.2">
      <c r="A123" s="2">
        <v>41396</v>
      </c>
      <c r="B123">
        <v>104</v>
      </c>
      <c r="C123">
        <v>66.3</v>
      </c>
    </row>
    <row r="124" spans="1:3" x14ac:dyDescent="0.2">
      <c r="A124" s="2">
        <v>41397</v>
      </c>
      <c r="B124">
        <v>114</v>
      </c>
      <c r="C124">
        <v>68.3</v>
      </c>
    </row>
    <row r="125" spans="1:3" x14ac:dyDescent="0.2">
      <c r="A125" s="2">
        <v>41398</v>
      </c>
      <c r="B125">
        <v>133</v>
      </c>
      <c r="C125">
        <v>63.5</v>
      </c>
    </row>
    <row r="126" spans="1:3" x14ac:dyDescent="0.2">
      <c r="A126" s="2">
        <v>41399</v>
      </c>
      <c r="B126">
        <v>140</v>
      </c>
      <c r="C126">
        <v>62.2</v>
      </c>
    </row>
    <row r="127" spans="1:3" x14ac:dyDescent="0.2">
      <c r="A127" s="2">
        <v>41400</v>
      </c>
      <c r="B127">
        <v>125</v>
      </c>
      <c r="C127">
        <v>54.7</v>
      </c>
    </row>
    <row r="128" spans="1:3" x14ac:dyDescent="0.2">
      <c r="A128" s="2">
        <v>41401</v>
      </c>
      <c r="B128">
        <v>98</v>
      </c>
      <c r="C128">
        <v>48.7</v>
      </c>
    </row>
    <row r="129" spans="1:3" x14ac:dyDescent="0.2">
      <c r="A129" s="2">
        <v>41402</v>
      </c>
      <c r="B129">
        <v>91</v>
      </c>
      <c r="C129">
        <v>55</v>
      </c>
    </row>
    <row r="130" spans="1:3" x14ac:dyDescent="0.2">
      <c r="A130" s="2">
        <v>41403</v>
      </c>
      <c r="B130">
        <v>90</v>
      </c>
      <c r="C130">
        <v>57.2</v>
      </c>
    </row>
    <row r="131" spans="1:3" x14ac:dyDescent="0.2">
      <c r="A131" s="2">
        <v>41404</v>
      </c>
      <c r="B131">
        <v>111</v>
      </c>
      <c r="C131">
        <v>58.9</v>
      </c>
    </row>
    <row r="132" spans="1:3" x14ac:dyDescent="0.2">
      <c r="A132" s="2">
        <v>41405</v>
      </c>
      <c r="B132">
        <v>142</v>
      </c>
      <c r="C132">
        <v>50.1</v>
      </c>
    </row>
    <row r="133" spans="1:3" x14ac:dyDescent="0.2">
      <c r="A133" s="2">
        <v>41406</v>
      </c>
      <c r="B133">
        <v>178</v>
      </c>
      <c r="C133">
        <v>50.1</v>
      </c>
    </row>
    <row r="134" spans="1:3" x14ac:dyDescent="0.2">
      <c r="A134" s="2">
        <v>41407</v>
      </c>
      <c r="B134">
        <v>217</v>
      </c>
      <c r="C134">
        <v>56.1</v>
      </c>
    </row>
    <row r="135" spans="1:3" x14ac:dyDescent="0.2">
      <c r="A135" s="2">
        <v>41408</v>
      </c>
      <c r="B135">
        <v>152</v>
      </c>
      <c r="C135">
        <v>58.3</v>
      </c>
    </row>
    <row r="136" spans="1:3" x14ac:dyDescent="0.2">
      <c r="A136" s="2">
        <v>41409</v>
      </c>
      <c r="B136">
        <v>106</v>
      </c>
      <c r="C136">
        <v>50.7</v>
      </c>
    </row>
    <row r="137" spans="1:3" x14ac:dyDescent="0.2">
      <c r="A137" s="2">
        <v>41410</v>
      </c>
      <c r="B137">
        <v>108</v>
      </c>
      <c r="C137">
        <v>58.3</v>
      </c>
    </row>
    <row r="138" spans="1:3" x14ac:dyDescent="0.2">
      <c r="A138" s="2">
        <v>41411</v>
      </c>
      <c r="B138">
        <v>140</v>
      </c>
      <c r="C138">
        <v>60</v>
      </c>
    </row>
    <row r="139" spans="1:3" x14ac:dyDescent="0.2">
      <c r="A139" s="2">
        <v>41412</v>
      </c>
      <c r="B139">
        <v>143</v>
      </c>
      <c r="C139">
        <v>64.8</v>
      </c>
    </row>
    <row r="140" spans="1:3" x14ac:dyDescent="0.2">
      <c r="A140" s="2">
        <v>41413</v>
      </c>
      <c r="B140">
        <v>110</v>
      </c>
      <c r="C140">
        <v>71.900000000000006</v>
      </c>
    </row>
    <row r="141" spans="1:3" x14ac:dyDescent="0.2">
      <c r="A141" s="2">
        <v>41414</v>
      </c>
      <c r="B141">
        <v>77</v>
      </c>
      <c r="C141">
        <v>63.3</v>
      </c>
    </row>
    <row r="142" spans="1:3" x14ac:dyDescent="0.2">
      <c r="A142" s="2">
        <v>41415</v>
      </c>
      <c r="B142">
        <v>98</v>
      </c>
      <c r="C142">
        <v>57.6</v>
      </c>
    </row>
    <row r="143" spans="1:3" x14ac:dyDescent="0.2">
      <c r="A143" s="2">
        <v>41416</v>
      </c>
      <c r="B143">
        <v>82</v>
      </c>
      <c r="C143">
        <v>56.4</v>
      </c>
    </row>
    <row r="144" spans="1:3" x14ac:dyDescent="0.2">
      <c r="A144" s="2">
        <v>41417</v>
      </c>
      <c r="B144">
        <v>82</v>
      </c>
      <c r="C144">
        <v>62</v>
      </c>
    </row>
    <row r="145" spans="1:3" x14ac:dyDescent="0.2">
      <c r="A145" s="2">
        <v>41418</v>
      </c>
      <c r="B145">
        <v>78</v>
      </c>
      <c r="C145">
        <v>55.8</v>
      </c>
    </row>
    <row r="146" spans="1:3" x14ac:dyDescent="0.2">
      <c r="A146" s="2">
        <v>41419</v>
      </c>
      <c r="B146">
        <v>94</v>
      </c>
      <c r="C146">
        <v>48</v>
      </c>
    </row>
    <row r="147" spans="1:3" x14ac:dyDescent="0.2">
      <c r="A147" s="2">
        <v>41420</v>
      </c>
      <c r="B147">
        <v>87</v>
      </c>
      <c r="C147">
        <v>54.7</v>
      </c>
    </row>
    <row r="148" spans="1:3" x14ac:dyDescent="0.2">
      <c r="A148" s="2">
        <v>41421</v>
      </c>
      <c r="B148">
        <v>104</v>
      </c>
      <c r="C148">
        <v>61.3</v>
      </c>
    </row>
    <row r="149" spans="1:3" x14ac:dyDescent="0.2">
      <c r="A149" s="2">
        <v>41422</v>
      </c>
      <c r="B149">
        <v>74</v>
      </c>
      <c r="C149">
        <v>60.1</v>
      </c>
    </row>
    <row r="150" spans="1:3" x14ac:dyDescent="0.2">
      <c r="A150" s="2">
        <v>41423</v>
      </c>
      <c r="B150">
        <v>94</v>
      </c>
      <c r="C150">
        <v>52.9</v>
      </c>
    </row>
    <row r="151" spans="1:3" x14ac:dyDescent="0.2">
      <c r="A151" s="2">
        <v>41424</v>
      </c>
      <c r="B151">
        <v>116</v>
      </c>
      <c r="C151">
        <v>53.4</v>
      </c>
    </row>
    <row r="152" spans="1:3" x14ac:dyDescent="0.2">
      <c r="A152" s="2">
        <v>41425</v>
      </c>
      <c r="B152">
        <v>84</v>
      </c>
      <c r="C152">
        <v>48.1</v>
      </c>
    </row>
    <row r="153" spans="1:3" x14ac:dyDescent="0.2">
      <c r="A153" s="2">
        <v>41426</v>
      </c>
      <c r="B153">
        <v>64</v>
      </c>
      <c r="C153">
        <v>50.5</v>
      </c>
    </row>
    <row r="154" spans="1:3" x14ac:dyDescent="0.2">
      <c r="A154" s="2">
        <v>41427</v>
      </c>
      <c r="B154">
        <v>76</v>
      </c>
      <c r="C154">
        <v>44.4</v>
      </c>
    </row>
    <row r="155" spans="1:3" x14ac:dyDescent="0.2">
      <c r="A155" s="2">
        <v>41428</v>
      </c>
      <c r="B155">
        <v>81</v>
      </c>
      <c r="C155">
        <v>48.4</v>
      </c>
    </row>
    <row r="156" spans="1:3" x14ac:dyDescent="0.2">
      <c r="A156" s="2">
        <v>41429</v>
      </c>
      <c r="B156">
        <v>102</v>
      </c>
      <c r="C156">
        <v>50.3</v>
      </c>
    </row>
    <row r="157" spans="1:3" x14ac:dyDescent="0.2">
      <c r="A157" s="2">
        <v>41430</v>
      </c>
      <c r="B157">
        <v>131</v>
      </c>
      <c r="C157">
        <v>44.8</v>
      </c>
    </row>
    <row r="158" spans="1:3" x14ac:dyDescent="0.2">
      <c r="A158" s="2">
        <v>41431</v>
      </c>
      <c r="B158">
        <v>157</v>
      </c>
      <c r="C158">
        <v>46.1</v>
      </c>
    </row>
    <row r="159" spans="1:3" x14ac:dyDescent="0.2">
      <c r="A159" s="2">
        <v>41432</v>
      </c>
      <c r="B159">
        <v>168</v>
      </c>
      <c r="C159">
        <v>49.8</v>
      </c>
    </row>
    <row r="160" spans="1:3" x14ac:dyDescent="0.2">
      <c r="A160" s="2">
        <v>41433</v>
      </c>
      <c r="B160">
        <v>141</v>
      </c>
      <c r="C160">
        <v>48.8</v>
      </c>
    </row>
    <row r="161" spans="1:3" x14ac:dyDescent="0.2">
      <c r="A161" s="2">
        <v>41434</v>
      </c>
      <c r="B161">
        <v>134</v>
      </c>
      <c r="C161">
        <v>43.4</v>
      </c>
    </row>
    <row r="162" spans="1:3" x14ac:dyDescent="0.2">
      <c r="A162" s="2">
        <v>41435</v>
      </c>
      <c r="B162">
        <v>166</v>
      </c>
      <c r="C162">
        <v>36.9</v>
      </c>
    </row>
    <row r="163" spans="1:3" x14ac:dyDescent="0.2">
      <c r="A163" s="2">
        <v>41436</v>
      </c>
      <c r="B163">
        <v>148</v>
      </c>
      <c r="C163">
        <v>39.1</v>
      </c>
    </row>
    <row r="164" spans="1:3" x14ac:dyDescent="0.2">
      <c r="A164" s="2">
        <v>41437</v>
      </c>
      <c r="B164">
        <v>189</v>
      </c>
      <c r="C164">
        <v>41.4</v>
      </c>
    </row>
    <row r="165" spans="1:3" x14ac:dyDescent="0.2">
      <c r="A165" s="2">
        <v>41438</v>
      </c>
      <c r="B165">
        <v>217</v>
      </c>
      <c r="C165">
        <v>38.5</v>
      </c>
    </row>
    <row r="166" spans="1:3" x14ac:dyDescent="0.2">
      <c r="A166" s="2">
        <v>41439</v>
      </c>
      <c r="B166">
        <v>152</v>
      </c>
      <c r="C166">
        <v>42</v>
      </c>
    </row>
    <row r="167" spans="1:3" x14ac:dyDescent="0.2">
      <c r="A167" s="2">
        <v>41440</v>
      </c>
      <c r="B167">
        <v>141</v>
      </c>
      <c r="C167">
        <v>42.8</v>
      </c>
    </row>
    <row r="168" spans="1:3" x14ac:dyDescent="0.2">
      <c r="A168" s="2">
        <v>41441</v>
      </c>
      <c r="B168">
        <v>102</v>
      </c>
      <c r="C168">
        <v>49.2</v>
      </c>
    </row>
    <row r="169" spans="1:3" x14ac:dyDescent="0.2">
      <c r="A169" s="2">
        <v>41442</v>
      </c>
      <c r="B169">
        <v>119</v>
      </c>
      <c r="C169">
        <v>50.2</v>
      </c>
    </row>
    <row r="170" spans="1:3" x14ac:dyDescent="0.2">
      <c r="A170" s="2">
        <v>41443</v>
      </c>
      <c r="B170">
        <v>89</v>
      </c>
      <c r="C170">
        <v>55.2</v>
      </c>
    </row>
    <row r="171" spans="1:3" x14ac:dyDescent="0.2">
      <c r="A171" s="2">
        <v>41444</v>
      </c>
      <c r="B171">
        <v>70</v>
      </c>
      <c r="C171">
        <v>61.8</v>
      </c>
    </row>
    <row r="172" spans="1:3" x14ac:dyDescent="0.2">
      <c r="A172" s="2">
        <v>41445</v>
      </c>
      <c r="B172">
        <v>62</v>
      </c>
      <c r="C172">
        <v>65.5</v>
      </c>
    </row>
    <row r="173" spans="1:3" x14ac:dyDescent="0.2">
      <c r="A173" s="2">
        <v>41446</v>
      </c>
      <c r="B173">
        <v>56</v>
      </c>
      <c r="C173">
        <v>57.6</v>
      </c>
    </row>
    <row r="174" spans="1:3" x14ac:dyDescent="0.2">
      <c r="A174" s="2">
        <v>41447</v>
      </c>
      <c r="B174">
        <v>63</v>
      </c>
      <c r="C174">
        <v>60.5</v>
      </c>
    </row>
    <row r="175" spans="1:3" x14ac:dyDescent="0.2">
      <c r="A175" s="2">
        <v>41448</v>
      </c>
      <c r="B175">
        <v>50</v>
      </c>
      <c r="C175">
        <v>57.5</v>
      </c>
    </row>
    <row r="176" spans="1:3" x14ac:dyDescent="0.2">
      <c r="A176" s="2">
        <v>41449</v>
      </c>
      <c r="B176">
        <v>54</v>
      </c>
      <c r="C176">
        <v>48.9</v>
      </c>
    </row>
    <row r="177" spans="1:3" x14ac:dyDescent="0.2">
      <c r="A177" s="2">
        <v>41450</v>
      </c>
      <c r="B177">
        <v>68</v>
      </c>
      <c r="C177">
        <v>41.6</v>
      </c>
    </row>
    <row r="178" spans="1:3" x14ac:dyDescent="0.2">
      <c r="A178" s="2">
        <v>41451</v>
      </c>
      <c r="B178">
        <v>81</v>
      </c>
      <c r="C178">
        <v>42</v>
      </c>
    </row>
    <row r="179" spans="1:3" x14ac:dyDescent="0.2">
      <c r="A179" s="2">
        <v>41452</v>
      </c>
      <c r="B179">
        <v>58</v>
      </c>
      <c r="C179">
        <v>45.8</v>
      </c>
    </row>
    <row r="180" spans="1:3" x14ac:dyDescent="0.2">
      <c r="A180" s="2">
        <v>41453</v>
      </c>
      <c r="B180">
        <v>70</v>
      </c>
      <c r="C180">
        <v>38.9</v>
      </c>
    </row>
    <row r="181" spans="1:3" x14ac:dyDescent="0.2">
      <c r="A181" s="2">
        <v>41454</v>
      </c>
      <c r="B181">
        <v>54</v>
      </c>
      <c r="C181">
        <v>38.9</v>
      </c>
    </row>
    <row r="182" spans="1:3" x14ac:dyDescent="0.2">
      <c r="A182" s="2">
        <v>41455</v>
      </c>
      <c r="B182">
        <v>44</v>
      </c>
      <c r="C182">
        <v>42.4</v>
      </c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9"/>
  <sheetViews>
    <sheetView workbookViewId="0">
      <selection activeCell="A20" sqref="A20"/>
    </sheetView>
  </sheetViews>
  <sheetFormatPr defaultRowHeight="12.75" x14ac:dyDescent="0.2"/>
  <cols>
    <col min="1" max="1" width="4.85546875" customWidth="1"/>
    <col min="2" max="2" width="2.7109375" customWidth="1"/>
    <col min="3" max="3" width="4.28515625" customWidth="1"/>
    <col min="4" max="4" width="9.42578125" customWidth="1"/>
  </cols>
  <sheetData>
    <row r="1" spans="1:10" x14ac:dyDescent="0.2">
      <c r="A1" s="21" t="s">
        <v>18</v>
      </c>
      <c r="B1" s="21"/>
      <c r="C1" s="21"/>
      <c r="D1" t="s">
        <v>19</v>
      </c>
      <c r="E1" t="s">
        <v>59</v>
      </c>
      <c r="F1" t="s">
        <v>60</v>
      </c>
      <c r="H1" t="s">
        <v>62</v>
      </c>
    </row>
    <row r="2" spans="1:10" x14ac:dyDescent="0.2">
      <c r="A2" s="3">
        <v>0</v>
      </c>
      <c r="B2" s="5" t="s">
        <v>32</v>
      </c>
      <c r="C2">
        <v>100</v>
      </c>
      <c r="D2">
        <v>18</v>
      </c>
      <c r="E2">
        <f>(A2+C2)/2</f>
        <v>50</v>
      </c>
      <c r="F2">
        <f>E2*D2</f>
        <v>900</v>
      </c>
      <c r="H2">
        <f>D2*(E2-$A$11)^2</f>
        <v>739698.13327032118</v>
      </c>
    </row>
    <row r="3" spans="1:10" x14ac:dyDescent="0.2">
      <c r="A3" s="3">
        <v>100</v>
      </c>
      <c r="B3" s="5" t="s">
        <v>32</v>
      </c>
      <c r="C3">
        <v>200</v>
      </c>
      <c r="D3">
        <v>42</v>
      </c>
      <c r="E3">
        <f t="shared" ref="E3:E6" si="0">(A3+C3)/2</f>
        <v>150</v>
      </c>
      <c r="F3">
        <f t="shared" ref="F3:F6" si="1">E3*D3</f>
        <v>6300</v>
      </c>
      <c r="H3">
        <f t="shared" ref="H3:H6" si="2">D3*(E3-$A$11)^2</f>
        <v>443136.22400756134</v>
      </c>
    </row>
    <row r="4" spans="1:10" x14ac:dyDescent="0.2">
      <c r="A4" s="3">
        <v>200</v>
      </c>
      <c r="B4" s="5" t="s">
        <v>32</v>
      </c>
      <c r="C4">
        <v>300</v>
      </c>
      <c r="D4">
        <v>64</v>
      </c>
      <c r="E4">
        <f t="shared" si="0"/>
        <v>250</v>
      </c>
      <c r="F4">
        <f t="shared" si="1"/>
        <v>16000</v>
      </c>
      <c r="H4">
        <f t="shared" si="2"/>
        <v>472.58979206048718</v>
      </c>
    </row>
    <row r="5" spans="1:10" x14ac:dyDescent="0.2">
      <c r="A5" s="3">
        <v>300</v>
      </c>
      <c r="B5" s="5" t="s">
        <v>32</v>
      </c>
      <c r="C5">
        <v>400</v>
      </c>
      <c r="D5">
        <v>37</v>
      </c>
      <c r="E5">
        <f t="shared" si="0"/>
        <v>350</v>
      </c>
      <c r="F5">
        <f t="shared" si="1"/>
        <v>12950</v>
      </c>
      <c r="H5">
        <f t="shared" si="2"/>
        <v>350164.52032136114</v>
      </c>
    </row>
    <row r="6" spans="1:10" x14ac:dyDescent="0.2">
      <c r="A6" s="3">
        <v>400</v>
      </c>
      <c r="B6" s="5" t="s">
        <v>32</v>
      </c>
      <c r="C6">
        <v>500</v>
      </c>
      <c r="D6">
        <v>23</v>
      </c>
      <c r="E6">
        <f t="shared" si="0"/>
        <v>450</v>
      </c>
      <c r="F6">
        <f t="shared" si="1"/>
        <v>10350</v>
      </c>
      <c r="H6">
        <f t="shared" si="2"/>
        <v>895169.83695652185</v>
      </c>
    </row>
    <row r="8" spans="1:10" x14ac:dyDescent="0.2">
      <c r="D8">
        <f>SUM(D2:D6)</f>
        <v>184</v>
      </c>
      <c r="E8" t="s">
        <v>61</v>
      </c>
      <c r="F8">
        <f>SUM(F2:F6)</f>
        <v>46500</v>
      </c>
      <c r="H8">
        <f>SUM(H2:H6)</f>
        <v>2428641.3043478262</v>
      </c>
    </row>
    <row r="10" spans="1:10" x14ac:dyDescent="0.2">
      <c r="A10" t="s">
        <v>20</v>
      </c>
    </row>
    <row r="11" spans="1:10" x14ac:dyDescent="0.2">
      <c r="A11" s="22">
        <f>F8/D8</f>
        <v>252.71739130434781</v>
      </c>
      <c r="B11" s="23"/>
      <c r="C11" s="24"/>
    </row>
    <row r="14" spans="1:10" x14ac:dyDescent="0.2">
      <c r="A14" t="s">
        <v>21</v>
      </c>
    </row>
    <row r="15" spans="1:10" x14ac:dyDescent="0.2">
      <c r="A15" s="22">
        <f>H8/D8</f>
        <v>13199.13752362949</v>
      </c>
      <c r="B15" s="23"/>
      <c r="C15" s="24"/>
    </row>
    <row r="18" spans="1:3" x14ac:dyDescent="0.2">
      <c r="A18" t="s">
        <v>22</v>
      </c>
    </row>
    <row r="19" spans="1:3" x14ac:dyDescent="0.2">
      <c r="A19" s="22">
        <f>A15^0.5</f>
        <v>114.88749942282446</v>
      </c>
      <c r="B19" s="23"/>
      <c r="C19" s="24"/>
    </row>
  </sheetData>
  <mergeCells count="4">
    <mergeCell ref="A1:C1"/>
    <mergeCell ref="A11:C11"/>
    <mergeCell ref="A15:C15"/>
    <mergeCell ref="A19:C19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3"/>
  <sheetViews>
    <sheetView workbookViewId="0">
      <selection activeCell="F8" sqref="F8"/>
    </sheetView>
  </sheetViews>
  <sheetFormatPr defaultRowHeight="12.75" x14ac:dyDescent="0.2"/>
  <sheetData>
    <row r="1" spans="1:6" x14ac:dyDescent="0.2">
      <c r="A1" t="s">
        <v>46</v>
      </c>
      <c r="B1" t="s">
        <v>41</v>
      </c>
    </row>
    <row r="2" spans="1:6" x14ac:dyDescent="0.2">
      <c r="A2" t="s">
        <v>33</v>
      </c>
      <c r="B2" t="s">
        <v>42</v>
      </c>
    </row>
    <row r="3" spans="1:6" x14ac:dyDescent="0.2">
      <c r="A3" t="s">
        <v>34</v>
      </c>
      <c r="B3" t="s">
        <v>43</v>
      </c>
    </row>
    <row r="4" spans="1:6" x14ac:dyDescent="0.2">
      <c r="A4" t="s">
        <v>35</v>
      </c>
      <c r="B4" t="s">
        <v>42</v>
      </c>
    </row>
    <row r="5" spans="1:6" x14ac:dyDescent="0.2">
      <c r="A5" t="s">
        <v>36</v>
      </c>
      <c r="B5" t="s">
        <v>43</v>
      </c>
    </row>
    <row r="6" spans="1:6" x14ac:dyDescent="0.2">
      <c r="A6" t="s">
        <v>37</v>
      </c>
      <c r="B6" t="s">
        <v>42</v>
      </c>
    </row>
    <row r="7" spans="1:6" x14ac:dyDescent="0.2">
      <c r="A7" t="s">
        <v>38</v>
      </c>
      <c r="B7" t="s">
        <v>43</v>
      </c>
      <c r="F7" t="s">
        <v>45</v>
      </c>
    </row>
    <row r="8" spans="1:6" x14ac:dyDescent="0.2">
      <c r="A8" t="s">
        <v>39</v>
      </c>
      <c r="B8" t="s">
        <v>42</v>
      </c>
      <c r="F8" s="1">
        <f>FACT(8)</f>
        <v>40320</v>
      </c>
    </row>
    <row r="9" spans="1:6" x14ac:dyDescent="0.2">
      <c r="A9" t="s">
        <v>40</v>
      </c>
      <c r="B9" t="s">
        <v>43</v>
      </c>
    </row>
    <row r="12" spans="1:6" x14ac:dyDescent="0.2">
      <c r="F12" t="s">
        <v>44</v>
      </c>
    </row>
    <row r="13" spans="1:6" x14ac:dyDescent="0.2">
      <c r="F13" s="1">
        <f>COMBIN(8,4)</f>
        <v>70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1"/>
  <sheetViews>
    <sheetView workbookViewId="0">
      <selection activeCell="A22" sqref="A22"/>
    </sheetView>
  </sheetViews>
  <sheetFormatPr defaultRowHeight="12.75" x14ac:dyDescent="0.2"/>
  <cols>
    <col min="1" max="1" width="11.85546875" customWidth="1"/>
  </cols>
  <sheetData>
    <row r="1" spans="1:6" x14ac:dyDescent="0.2">
      <c r="B1" t="s">
        <v>47</v>
      </c>
    </row>
    <row r="2" spans="1:6" x14ac:dyDescent="0.2">
      <c r="A2" s="6" t="s">
        <v>41</v>
      </c>
      <c r="B2" s="6" t="s">
        <v>48</v>
      </c>
      <c r="C2" s="6" t="s">
        <v>49</v>
      </c>
      <c r="D2" s="6" t="s">
        <v>50</v>
      </c>
      <c r="E2" s="6" t="s">
        <v>55</v>
      </c>
      <c r="F2" s="6" t="s">
        <v>51</v>
      </c>
    </row>
    <row r="3" spans="1:6" x14ac:dyDescent="0.2">
      <c r="A3" s="6" t="s">
        <v>42</v>
      </c>
      <c r="B3" s="6">
        <v>8</v>
      </c>
      <c r="C3" s="6">
        <v>20</v>
      </c>
      <c r="D3" s="6">
        <v>4</v>
      </c>
      <c r="E3" s="6">
        <v>6</v>
      </c>
      <c r="F3" s="6">
        <f>SUM(B3:E3)</f>
        <v>38</v>
      </c>
    </row>
    <row r="4" spans="1:6" x14ac:dyDescent="0.2">
      <c r="A4" s="6" t="s">
        <v>43</v>
      </c>
      <c r="B4" s="6">
        <v>9</v>
      </c>
      <c r="C4" s="6">
        <v>14</v>
      </c>
      <c r="D4" s="6">
        <v>2</v>
      </c>
      <c r="E4" s="6">
        <v>5</v>
      </c>
      <c r="F4" s="6">
        <f t="shared" ref="F4:F5" si="0">SUM(B4:E4)</f>
        <v>30</v>
      </c>
    </row>
    <row r="5" spans="1:6" x14ac:dyDescent="0.2">
      <c r="A5" s="6" t="s">
        <v>51</v>
      </c>
      <c r="B5" s="6">
        <f>SUM(B3:B4)</f>
        <v>17</v>
      </c>
      <c r="C5" s="6">
        <f t="shared" ref="C5:E5" si="1">SUM(C3:C4)</f>
        <v>34</v>
      </c>
      <c r="D5" s="6">
        <f t="shared" si="1"/>
        <v>6</v>
      </c>
      <c r="E5" s="6">
        <f t="shared" si="1"/>
        <v>11</v>
      </c>
      <c r="F5" s="6">
        <f t="shared" si="0"/>
        <v>68</v>
      </c>
    </row>
    <row r="8" spans="1:6" x14ac:dyDescent="0.2">
      <c r="A8" t="s">
        <v>52</v>
      </c>
    </row>
    <row r="9" spans="1:6" x14ac:dyDescent="0.2">
      <c r="A9" s="1">
        <f>C4/C5</f>
        <v>0.41176470588235292</v>
      </c>
    </row>
    <row r="12" spans="1:6" x14ac:dyDescent="0.2">
      <c r="A12" t="s">
        <v>53</v>
      </c>
    </row>
    <row r="13" spans="1:6" x14ac:dyDescent="0.2">
      <c r="A13" s="1">
        <f>(B5+D5)/F5</f>
        <v>0.33823529411764708</v>
      </c>
    </row>
    <row r="16" spans="1:6" x14ac:dyDescent="0.2">
      <c r="A16" t="s">
        <v>54</v>
      </c>
    </row>
    <row r="17" spans="1:1" x14ac:dyDescent="0.2">
      <c r="A17" s="1">
        <f>(C5+F4-C4)/F5</f>
        <v>0.73529411764705888</v>
      </c>
    </row>
    <row r="20" spans="1:1" x14ac:dyDescent="0.2">
      <c r="A20" t="s">
        <v>56</v>
      </c>
    </row>
    <row r="21" spans="1:1" x14ac:dyDescent="0.2">
      <c r="A21" s="1">
        <f>1-E3/F5</f>
        <v>0.91176470588235292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8"/>
  <sheetViews>
    <sheetView workbookViewId="0">
      <selection activeCell="A19" sqref="A19"/>
    </sheetView>
  </sheetViews>
  <sheetFormatPr defaultRowHeight="12.75" x14ac:dyDescent="0.2"/>
  <cols>
    <col min="3" max="3" width="14" customWidth="1"/>
  </cols>
  <sheetData>
    <row r="1" spans="1:3" x14ac:dyDescent="0.2">
      <c r="A1" t="s">
        <v>23</v>
      </c>
      <c r="B1" t="s">
        <v>24</v>
      </c>
      <c r="C1" t="s">
        <v>63</v>
      </c>
    </row>
    <row r="2" spans="1:3" x14ac:dyDescent="0.2">
      <c r="A2">
        <v>20</v>
      </c>
      <c r="B2" s="4">
        <v>0.09</v>
      </c>
      <c r="C2">
        <f>B2*(A2-$A$10)^2</f>
        <v>131.33160000000001</v>
      </c>
    </row>
    <row r="3" spans="1:3" x14ac:dyDescent="0.2">
      <c r="A3">
        <v>40</v>
      </c>
      <c r="B3" s="4">
        <v>0.22</v>
      </c>
      <c r="C3">
        <f t="shared" ref="C3:C6" si="0">B3*(A3-$A$10)^2</f>
        <v>72.872800000000026</v>
      </c>
    </row>
    <row r="4" spans="1:3" x14ac:dyDescent="0.2">
      <c r="A4">
        <v>60</v>
      </c>
      <c r="B4" s="4">
        <v>0.44</v>
      </c>
      <c r="C4">
        <f t="shared" si="0"/>
        <v>1.4255999999999953</v>
      </c>
    </row>
    <row r="5" spans="1:3" x14ac:dyDescent="0.2">
      <c r="A5">
        <v>80</v>
      </c>
      <c r="B5" s="4">
        <v>0.19</v>
      </c>
      <c r="C5">
        <f t="shared" si="0"/>
        <v>90.295599999999979</v>
      </c>
    </row>
    <row r="6" spans="1:3" x14ac:dyDescent="0.2">
      <c r="A6">
        <v>100</v>
      </c>
      <c r="B6" s="4">
        <v>0.06</v>
      </c>
      <c r="C6">
        <f t="shared" si="0"/>
        <v>104.83439999999999</v>
      </c>
    </row>
    <row r="9" spans="1:3" x14ac:dyDescent="0.2">
      <c r="A9" t="s">
        <v>25</v>
      </c>
    </row>
    <row r="10" spans="1:3" x14ac:dyDescent="0.2">
      <c r="A10" s="1">
        <f>SUMPRODUCT(A2:A6,B2:B6)</f>
        <v>58.2</v>
      </c>
    </row>
    <row r="13" spans="1:3" x14ac:dyDescent="0.2">
      <c r="A13" t="s">
        <v>21</v>
      </c>
    </row>
    <row r="14" spans="1:3" x14ac:dyDescent="0.2">
      <c r="A14" s="1">
        <f>SUM(C2:C6)</f>
        <v>400.76</v>
      </c>
    </row>
    <row r="17" spans="1:1" x14ac:dyDescent="0.2">
      <c r="A17" t="s">
        <v>22</v>
      </c>
    </row>
    <row r="18" spans="1:1" x14ac:dyDescent="0.2">
      <c r="A18" s="1">
        <f>A14^0.5</f>
        <v>20.018990983563583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6"/>
  <sheetViews>
    <sheetView topLeftCell="A4" workbookViewId="0">
      <selection activeCell="G22" sqref="G22"/>
    </sheetView>
  </sheetViews>
  <sheetFormatPr defaultRowHeight="12.75" x14ac:dyDescent="0.2"/>
  <cols>
    <col min="1" max="1" width="7.28515625" customWidth="1"/>
    <col min="2" max="2" width="9.140625" customWidth="1"/>
    <col min="3" max="3" width="12.7109375" customWidth="1"/>
    <col min="4" max="4" width="13.85546875" customWidth="1"/>
  </cols>
  <sheetData>
    <row r="1" spans="1:7" x14ac:dyDescent="0.2">
      <c r="A1" t="s">
        <v>26</v>
      </c>
      <c r="B1">
        <v>60</v>
      </c>
    </row>
    <row r="2" spans="1:7" x14ac:dyDescent="0.2">
      <c r="A2" t="s">
        <v>27</v>
      </c>
      <c r="B2">
        <v>0.3</v>
      </c>
    </row>
    <row r="5" spans="1:7" x14ac:dyDescent="0.2">
      <c r="A5" t="s">
        <v>28</v>
      </c>
      <c r="B5" t="s">
        <v>24</v>
      </c>
      <c r="C5" t="s">
        <v>64</v>
      </c>
      <c r="D5" t="s">
        <v>63</v>
      </c>
    </row>
    <row r="6" spans="1:7" x14ac:dyDescent="0.2">
      <c r="A6" s="1">
        <v>0</v>
      </c>
      <c r="B6" s="11">
        <f>BINOMDIST(A6,$B$1,$B$2,)</f>
        <v>5.0802186073962311E-10</v>
      </c>
      <c r="C6" s="8">
        <f>BINOMDIST(A6,$B$1,$B$2,TRUE)</f>
        <v>5.0802186073962311E-10</v>
      </c>
      <c r="D6" s="8">
        <f>B6*(A6-$G$13)^2</f>
        <v>1.6459908287963782E-7</v>
      </c>
    </row>
    <row r="7" spans="1:7" x14ac:dyDescent="0.2">
      <c r="A7" s="1">
        <v>1</v>
      </c>
      <c r="B7" s="11">
        <f t="shared" ref="B7:B66" si="0">BINOMDIST(A7,$B$1,$B$2,)</f>
        <v>1.3063419276161719E-8</v>
      </c>
      <c r="C7" s="8">
        <f t="shared" ref="C7:C66" si="1">BINOMDIST(A7,$B$1,$B$2,TRUE)</f>
        <v>1.3571441136901337E-8</v>
      </c>
      <c r="D7" s="8">
        <f t="shared" ref="D7:D66" si="2">B7*(A7-$G$13)^2</f>
        <v>3.7753281708107355E-6</v>
      </c>
    </row>
    <row r="8" spans="1:7" x14ac:dyDescent="0.2">
      <c r="A8" s="1">
        <v>2</v>
      </c>
      <c r="B8" s="11">
        <f t="shared" si="0"/>
        <v>1.6515894370575906E-7</v>
      </c>
      <c r="C8" s="8">
        <f t="shared" si="1"/>
        <v>1.7873038484266059E-7</v>
      </c>
      <c r="D8" s="8">
        <f t="shared" si="2"/>
        <v>4.2280689588674298E-5</v>
      </c>
    </row>
    <row r="9" spans="1:7" x14ac:dyDescent="0.2">
      <c r="A9" s="1">
        <v>3</v>
      </c>
      <c r="B9" s="11">
        <f t="shared" si="0"/>
        <v>1.3684598192762894E-6</v>
      </c>
      <c r="C9" s="8">
        <f t="shared" si="1"/>
        <v>1.5471902041189503E-6</v>
      </c>
      <c r="D9" s="8">
        <f t="shared" si="2"/>
        <v>3.0790345933716498E-4</v>
      </c>
    </row>
    <row r="10" spans="1:7" x14ac:dyDescent="0.2">
      <c r="A10" s="1">
        <v>4</v>
      </c>
      <c r="B10" s="11">
        <f t="shared" si="0"/>
        <v>8.3573796105802118E-6</v>
      </c>
      <c r="C10" s="8">
        <f t="shared" si="1"/>
        <v>9.9045698146991418E-6</v>
      </c>
      <c r="D10" s="8">
        <f t="shared" si="2"/>
        <v>1.6380464036737205E-3</v>
      </c>
    </row>
    <row r="11" spans="1:7" x14ac:dyDescent="0.2">
      <c r="A11" s="1">
        <v>5</v>
      </c>
      <c r="B11" s="11">
        <f t="shared" si="0"/>
        <v>4.0115422130784895E-5</v>
      </c>
      <c r="C11" s="8">
        <f t="shared" si="1"/>
        <v>5.0019991945484028E-5</v>
      </c>
      <c r="D11" s="8">
        <f t="shared" si="2"/>
        <v>6.7795063401026442E-3</v>
      </c>
    </row>
    <row r="12" spans="1:7" x14ac:dyDescent="0.2">
      <c r="A12" s="1">
        <v>6</v>
      </c>
      <c r="B12" s="7">
        <f t="shared" si="0"/>
        <v>1.5759630122808401E-4</v>
      </c>
      <c r="C12" s="8">
        <f t="shared" si="1"/>
        <v>2.0761629317356812E-4</v>
      </c>
      <c r="D12" s="8">
        <f t="shared" si="2"/>
        <v>2.2693867376844083E-2</v>
      </c>
      <c r="G12" t="s">
        <v>29</v>
      </c>
    </row>
    <row r="13" spans="1:7" x14ac:dyDescent="0.2">
      <c r="A13" s="1">
        <v>7</v>
      </c>
      <c r="B13" s="7">
        <f t="shared" si="0"/>
        <v>5.2103266936631752E-4</v>
      </c>
      <c r="C13" s="8">
        <f t="shared" si="1"/>
        <v>7.2864896253988518E-4</v>
      </c>
      <c r="D13" s="8">
        <f t="shared" si="2"/>
        <v>6.3044952993324382E-2</v>
      </c>
      <c r="G13" s="1">
        <f>SUMPRODUCT(A6:A66,B6:B66)</f>
        <v>17.999999999999996</v>
      </c>
    </row>
    <row r="14" spans="1:7" x14ac:dyDescent="0.2">
      <c r="A14" s="1">
        <v>8</v>
      </c>
      <c r="B14" s="7">
        <f t="shared" si="0"/>
        <v>1.4793606148079388E-3</v>
      </c>
      <c r="C14" s="8">
        <f t="shared" si="1"/>
        <v>2.2080095773478214E-3</v>
      </c>
      <c r="D14" s="8">
        <f t="shared" si="2"/>
        <v>0.14793606148079377</v>
      </c>
    </row>
    <row r="15" spans="1:7" x14ac:dyDescent="0.2">
      <c r="A15" s="1">
        <v>9</v>
      </c>
      <c r="B15" s="7">
        <f t="shared" si="0"/>
        <v>3.6631786652387087E-3</v>
      </c>
      <c r="C15" s="8">
        <f t="shared" si="1"/>
        <v>5.871188242586518E-3</v>
      </c>
      <c r="D15" s="8">
        <f t="shared" si="2"/>
        <v>0.29671747188433523</v>
      </c>
      <c r="G15" t="s">
        <v>65</v>
      </c>
    </row>
    <row r="16" spans="1:7" x14ac:dyDescent="0.2">
      <c r="A16" s="1">
        <v>10</v>
      </c>
      <c r="B16" s="7">
        <f t="shared" si="0"/>
        <v>8.0066619397360268E-3</v>
      </c>
      <c r="C16" s="8">
        <f t="shared" si="1"/>
        <v>1.3877850182322557E-2</v>
      </c>
      <c r="D16" s="8">
        <f t="shared" si="2"/>
        <v>0.51242636414310527</v>
      </c>
      <c r="G16" s="9">
        <f>SUM(D6:D66)</f>
        <v>12.600000000000001</v>
      </c>
    </row>
    <row r="17" spans="1:7" x14ac:dyDescent="0.2">
      <c r="A17" s="1">
        <v>11</v>
      </c>
      <c r="B17" s="7">
        <f t="shared" si="0"/>
        <v>1.5597393389096147E-2</v>
      </c>
      <c r="C17" s="8">
        <f t="shared" si="1"/>
        <v>2.9475243571418688E-2</v>
      </c>
      <c r="D17" s="8">
        <f t="shared" si="2"/>
        <v>0.76427227606571047</v>
      </c>
      <c r="G17" t="s">
        <v>30</v>
      </c>
    </row>
    <row r="18" spans="1:7" x14ac:dyDescent="0.2">
      <c r="A18" s="1">
        <v>12</v>
      </c>
      <c r="B18" s="7">
        <f t="shared" si="0"/>
        <v>2.729543843091824E-2</v>
      </c>
      <c r="C18" s="8">
        <f t="shared" si="1"/>
        <v>5.6770682002336953E-2</v>
      </c>
      <c r="D18" s="8">
        <f t="shared" si="2"/>
        <v>0.98263578351305547</v>
      </c>
      <c r="G18" s="10">
        <f>G16^0.5</f>
        <v>3.5496478698597698</v>
      </c>
    </row>
    <row r="19" spans="1:7" x14ac:dyDescent="0.2">
      <c r="A19" s="1">
        <v>13</v>
      </c>
      <c r="B19" s="7">
        <f t="shared" si="0"/>
        <v>4.3192781692881668E-2</v>
      </c>
      <c r="C19" s="8">
        <f t="shared" si="1"/>
        <v>9.996346369521833E-2</v>
      </c>
      <c r="D19" s="8">
        <f t="shared" si="2"/>
        <v>1.0798195423220402</v>
      </c>
    </row>
    <row r="20" spans="1:7" x14ac:dyDescent="0.2">
      <c r="A20" s="1">
        <v>14</v>
      </c>
      <c r="B20" s="7">
        <f t="shared" si="0"/>
        <v>6.2144716517309247E-2</v>
      </c>
      <c r="C20" s="8">
        <f t="shared" si="1"/>
        <v>0.16210818021252749</v>
      </c>
      <c r="D20" s="8">
        <f t="shared" si="2"/>
        <v>0.99431546427694617</v>
      </c>
    </row>
    <row r="21" spans="1:7" x14ac:dyDescent="0.2">
      <c r="A21" s="1">
        <v>15</v>
      </c>
      <c r="B21" s="7">
        <f t="shared" si="0"/>
        <v>8.1675913137035094E-2</v>
      </c>
      <c r="C21" s="8">
        <f t="shared" si="1"/>
        <v>0.24378409334956264</v>
      </c>
      <c r="D21" s="8">
        <f t="shared" si="2"/>
        <v>0.73508321823331413</v>
      </c>
      <c r="G21" t="s">
        <v>31</v>
      </c>
    </row>
    <row r="22" spans="1:7" x14ac:dyDescent="0.2">
      <c r="A22" s="1">
        <v>16</v>
      </c>
      <c r="B22" s="7">
        <f t="shared" si="0"/>
        <v>9.8448645299104798E-2</v>
      </c>
      <c r="C22" s="8">
        <f t="shared" si="1"/>
        <v>0.34223273864866743</v>
      </c>
      <c r="D22" s="8">
        <f t="shared" si="2"/>
        <v>0.3937945811964178</v>
      </c>
      <c r="G22" s="1">
        <f>1-BINOMDIST(5,60,0.3,TRUE)</f>
        <v>0.99994998000805446</v>
      </c>
    </row>
    <row r="23" spans="1:7" x14ac:dyDescent="0.2">
      <c r="A23" s="1">
        <v>17</v>
      </c>
      <c r="B23" s="7">
        <f t="shared" si="0"/>
        <v>0.10920353932337673</v>
      </c>
      <c r="C23" s="8">
        <f t="shared" si="1"/>
        <v>0.45143627797204372</v>
      </c>
      <c r="D23" s="8">
        <f t="shared" si="2"/>
        <v>0.10920353932337595</v>
      </c>
    </row>
    <row r="24" spans="1:7" x14ac:dyDescent="0.2">
      <c r="A24" s="1">
        <v>18</v>
      </c>
      <c r="B24" s="7">
        <f t="shared" si="0"/>
        <v>0.11180362359298097</v>
      </c>
      <c r="C24" s="8">
        <f t="shared" si="1"/>
        <v>0.56323990156502557</v>
      </c>
      <c r="D24" s="8">
        <f t="shared" si="2"/>
        <v>1.4111601234327719E-30</v>
      </c>
    </row>
    <row r="25" spans="1:7" x14ac:dyDescent="0.2">
      <c r="A25" s="1">
        <v>19</v>
      </c>
      <c r="B25" s="7">
        <f t="shared" si="0"/>
        <v>0.10591922235124514</v>
      </c>
      <c r="C25" s="8">
        <f t="shared" si="1"/>
        <v>0.66915912391627097</v>
      </c>
      <c r="D25" s="8">
        <f t="shared" si="2"/>
        <v>0.10591922235124589</v>
      </c>
    </row>
    <row r="26" spans="1:7" x14ac:dyDescent="0.2">
      <c r="A26" s="1">
        <v>20</v>
      </c>
      <c r="B26" s="7">
        <f t="shared" si="0"/>
        <v>9.3057602494308236E-2</v>
      </c>
      <c r="C26" s="8">
        <f t="shared" si="1"/>
        <v>0.76221672641057903</v>
      </c>
      <c r="D26" s="8">
        <f t="shared" si="2"/>
        <v>0.37223040997723428</v>
      </c>
    </row>
    <row r="27" spans="1:7" x14ac:dyDescent="0.2">
      <c r="A27" s="1">
        <v>21</v>
      </c>
      <c r="B27" s="7">
        <f t="shared" si="0"/>
        <v>7.5965389791272001E-2</v>
      </c>
      <c r="C27" s="8">
        <f t="shared" si="1"/>
        <v>0.8381821162018509</v>
      </c>
      <c r="D27" s="8">
        <f t="shared" si="2"/>
        <v>0.68368850812144966</v>
      </c>
    </row>
    <row r="28" spans="1:7" x14ac:dyDescent="0.2">
      <c r="A28" s="1">
        <v>22</v>
      </c>
      <c r="B28" s="7">
        <f t="shared" si="0"/>
        <v>5.7713964971291103E-2</v>
      </c>
      <c r="C28" s="8">
        <f t="shared" si="1"/>
        <v>0.89589608117314201</v>
      </c>
      <c r="D28" s="8">
        <f t="shared" si="2"/>
        <v>0.92342343954065931</v>
      </c>
    </row>
    <row r="29" spans="1:7" x14ac:dyDescent="0.2">
      <c r="A29" s="1">
        <v>23</v>
      </c>
      <c r="B29" s="7">
        <f t="shared" si="0"/>
        <v>4.0865788861659515E-2</v>
      </c>
      <c r="C29" s="8">
        <f t="shared" si="1"/>
        <v>0.93676187003480171</v>
      </c>
      <c r="D29" s="8">
        <f t="shared" si="2"/>
        <v>1.0216447215414892</v>
      </c>
    </row>
    <row r="30" spans="1:7" x14ac:dyDescent="0.2">
      <c r="A30" s="1">
        <v>24</v>
      </c>
      <c r="B30" s="7">
        <f t="shared" si="0"/>
        <v>2.7000610497882181E-2</v>
      </c>
      <c r="C30" s="8">
        <f t="shared" si="1"/>
        <v>0.96376248053268387</v>
      </c>
      <c r="D30" s="8">
        <f t="shared" si="2"/>
        <v>0.97202197792375966</v>
      </c>
    </row>
    <row r="31" spans="1:7" x14ac:dyDescent="0.2">
      <c r="A31" s="1">
        <v>25</v>
      </c>
      <c r="B31" s="7">
        <f t="shared" si="0"/>
        <v>1.6663233907264402E-2</v>
      </c>
      <c r="C31" s="8">
        <f t="shared" si="1"/>
        <v>0.98042571443994819</v>
      </c>
      <c r="D31" s="8">
        <f t="shared" si="2"/>
        <v>0.8164984614559565</v>
      </c>
    </row>
    <row r="32" spans="1:7" x14ac:dyDescent="0.2">
      <c r="A32" s="1">
        <v>26</v>
      </c>
      <c r="B32" s="7">
        <f t="shared" si="0"/>
        <v>9.6134041772679597E-3</v>
      </c>
      <c r="C32" s="8">
        <f t="shared" si="1"/>
        <v>0.99003911861721616</v>
      </c>
      <c r="D32" s="8">
        <f t="shared" si="2"/>
        <v>0.61525786734514998</v>
      </c>
    </row>
    <row r="33" spans="1:4" x14ac:dyDescent="0.2">
      <c r="A33" s="1">
        <v>27</v>
      </c>
      <c r="B33" s="7">
        <f t="shared" si="0"/>
        <v>5.1881863813827041E-3</v>
      </c>
      <c r="C33" s="8">
        <f t="shared" si="1"/>
        <v>0.99522730499859891</v>
      </c>
      <c r="D33" s="8">
        <f t="shared" si="2"/>
        <v>0.42024309689199935</v>
      </c>
    </row>
    <row r="34" spans="1:4" x14ac:dyDescent="0.2">
      <c r="A34" s="1">
        <v>28</v>
      </c>
      <c r="B34" s="7">
        <f t="shared" si="0"/>
        <v>2.620563529371873E-3</v>
      </c>
      <c r="C34" s="8">
        <f t="shared" si="1"/>
        <v>0.9978478685279708</v>
      </c>
      <c r="D34" s="8">
        <f t="shared" si="2"/>
        <v>0.26205635293718749</v>
      </c>
    </row>
    <row r="35" spans="1:4" x14ac:dyDescent="0.2">
      <c r="A35" s="1">
        <v>29</v>
      </c>
      <c r="B35" s="7">
        <f t="shared" si="0"/>
        <v>1.2392812749738881E-3</v>
      </c>
      <c r="C35" s="8">
        <f t="shared" si="1"/>
        <v>0.99908714980294466</v>
      </c>
      <c r="D35" s="8">
        <f t="shared" si="2"/>
        <v>0.14995303427184056</v>
      </c>
    </row>
    <row r="36" spans="1:4" x14ac:dyDescent="0.2">
      <c r="A36" s="1">
        <v>30</v>
      </c>
      <c r="B36" s="7">
        <f t="shared" si="0"/>
        <v>5.4882456463129306E-4</v>
      </c>
      <c r="C36" s="8">
        <f t="shared" si="1"/>
        <v>0.99963597436757601</v>
      </c>
      <c r="D36" s="8">
        <f t="shared" si="2"/>
        <v>7.903073730690624E-2</v>
      </c>
    </row>
    <row r="37" spans="1:4" x14ac:dyDescent="0.2">
      <c r="A37" s="1">
        <v>31</v>
      </c>
      <c r="B37" s="7">
        <f t="shared" si="0"/>
        <v>2.2762309132173401E-4</v>
      </c>
      <c r="C37" s="8">
        <f t="shared" si="1"/>
        <v>0.99986359745889763</v>
      </c>
      <c r="D37" s="8">
        <f t="shared" si="2"/>
        <v>3.8468302433373069E-2</v>
      </c>
    </row>
    <row r="38" spans="1:4" x14ac:dyDescent="0.2">
      <c r="A38" s="1">
        <v>32</v>
      </c>
      <c r="B38" s="7">
        <f t="shared" si="0"/>
        <v>8.8407182790138151E-5</v>
      </c>
      <c r="C38" s="8">
        <f t="shared" si="1"/>
        <v>0.99995200464168787</v>
      </c>
      <c r="D38" s="8">
        <f t="shared" si="2"/>
        <v>1.7327807826867089E-2</v>
      </c>
    </row>
    <row r="39" spans="1:4" x14ac:dyDescent="0.2">
      <c r="A39" s="1">
        <v>33</v>
      </c>
      <c r="B39" s="7">
        <f t="shared" si="0"/>
        <v>3.2148066469141183E-5</v>
      </c>
      <c r="C39" s="8">
        <f t="shared" si="1"/>
        <v>0.99998415270815699</v>
      </c>
      <c r="D39" s="8">
        <f t="shared" si="2"/>
        <v>7.2333149555567702E-3</v>
      </c>
    </row>
    <row r="40" spans="1:4" x14ac:dyDescent="0.2">
      <c r="A40" s="1">
        <v>34</v>
      </c>
      <c r="B40" s="7">
        <f t="shared" si="0"/>
        <v>1.0941148672270696E-5</v>
      </c>
      <c r="C40" s="8">
        <f t="shared" si="1"/>
        <v>0.99999509385682928</v>
      </c>
      <c r="D40" s="8">
        <f t="shared" si="2"/>
        <v>2.8009340601012995E-3</v>
      </c>
    </row>
    <row r="41" spans="1:4" x14ac:dyDescent="0.2">
      <c r="A41" s="1">
        <v>35</v>
      </c>
      <c r="B41" s="7">
        <f t="shared" si="0"/>
        <v>3.4833044752535288E-6</v>
      </c>
      <c r="C41" s="8">
        <f t="shared" si="1"/>
        <v>0.99999857716130447</v>
      </c>
      <c r="D41" s="8">
        <f t="shared" si="2"/>
        <v>1.0066749933482703E-3</v>
      </c>
    </row>
    <row r="42" spans="1:4" x14ac:dyDescent="0.2">
      <c r="A42" s="1">
        <v>36</v>
      </c>
      <c r="B42" s="7">
        <f t="shared" si="0"/>
        <v>1.0366977604921271E-6</v>
      </c>
      <c r="C42" s="8">
        <f t="shared" si="1"/>
        <v>0.999999613859065</v>
      </c>
      <c r="D42" s="8">
        <f t="shared" si="2"/>
        <v>3.3589007439944931E-4</v>
      </c>
    </row>
    <row r="43" spans="1:4" x14ac:dyDescent="0.2">
      <c r="A43" s="1">
        <v>37</v>
      </c>
      <c r="B43" s="7">
        <f t="shared" si="0"/>
        <v>2.8819397202869964E-7</v>
      </c>
      <c r="C43" s="8">
        <f t="shared" si="1"/>
        <v>0.99999990205303702</v>
      </c>
      <c r="D43" s="8">
        <f t="shared" si="2"/>
        <v>1.0403802390236061E-4</v>
      </c>
    </row>
    <row r="44" spans="1:4" x14ac:dyDescent="0.2">
      <c r="A44" s="1">
        <v>38</v>
      </c>
      <c r="B44" s="7">
        <f t="shared" si="0"/>
        <v>7.475708296985003E-8</v>
      </c>
      <c r="C44" s="8">
        <f t="shared" si="1"/>
        <v>0.99999997681011998</v>
      </c>
      <c r="D44" s="8">
        <f t="shared" si="2"/>
        <v>2.9902833187940021E-5</v>
      </c>
    </row>
    <row r="45" spans="1:4" x14ac:dyDescent="0.2">
      <c r="A45" s="1">
        <v>39</v>
      </c>
      <c r="B45" s="7">
        <f t="shared" si="0"/>
        <v>1.8073140937766049E-8</v>
      </c>
      <c r="C45" s="8">
        <f t="shared" si="1"/>
        <v>0.99999999488326097</v>
      </c>
      <c r="D45" s="8">
        <f t="shared" si="2"/>
        <v>7.9702551535548311E-6</v>
      </c>
    </row>
    <row r="46" spans="1:4" x14ac:dyDescent="0.2">
      <c r="A46" s="1">
        <v>40</v>
      </c>
      <c r="B46" s="7">
        <f t="shared" si="0"/>
        <v>4.0664567109973669E-9</v>
      </c>
      <c r="C46" s="8">
        <f t="shared" si="1"/>
        <v>0.99999999894971769</v>
      </c>
      <c r="D46" s="8">
        <f t="shared" si="2"/>
        <v>1.9681650481227261E-6</v>
      </c>
    </row>
    <row r="47" spans="1:4" x14ac:dyDescent="0.2">
      <c r="A47" s="1">
        <v>41</v>
      </c>
      <c r="B47" s="7">
        <f t="shared" si="0"/>
        <v>8.5013032285658823E-10</v>
      </c>
      <c r="C47" s="8">
        <f t="shared" si="1"/>
        <v>0.99999999979984799</v>
      </c>
      <c r="D47" s="8">
        <f t="shared" si="2"/>
        <v>4.4971894079113528E-7</v>
      </c>
    </row>
    <row r="48" spans="1:4" x14ac:dyDescent="0.2">
      <c r="A48" s="1">
        <v>42</v>
      </c>
      <c r="B48" s="7">
        <f t="shared" si="0"/>
        <v>1.6482118504362435E-10</v>
      </c>
      <c r="C48" s="8">
        <f t="shared" si="1"/>
        <v>0.99999999996466915</v>
      </c>
      <c r="D48" s="8">
        <f t="shared" si="2"/>
        <v>9.4937002585127666E-8</v>
      </c>
    </row>
    <row r="49" spans="1:4" x14ac:dyDescent="0.2">
      <c r="A49" s="1">
        <v>43</v>
      </c>
      <c r="B49" s="7">
        <f t="shared" si="0"/>
        <v>2.9569249144038886E-11</v>
      </c>
      <c r="C49" s="8">
        <f t="shared" si="1"/>
        <v>0.99999999999423839</v>
      </c>
      <c r="D49" s="8">
        <f t="shared" si="2"/>
        <v>1.848078071502431E-8</v>
      </c>
    </row>
    <row r="50" spans="1:4" x14ac:dyDescent="0.2">
      <c r="A50" s="1">
        <v>44</v>
      </c>
      <c r="B50" s="7">
        <f t="shared" si="0"/>
        <v>4.8962068387856701E-12</v>
      </c>
      <c r="C50" s="8">
        <f t="shared" si="1"/>
        <v>0.99999999999913469</v>
      </c>
      <c r="D50" s="8">
        <f t="shared" si="2"/>
        <v>3.3098358230191139E-9</v>
      </c>
    </row>
    <row r="51" spans="1:4" x14ac:dyDescent="0.2">
      <c r="A51" s="1">
        <v>45</v>
      </c>
      <c r="B51" s="7">
        <f t="shared" si="0"/>
        <v>7.4608866114829342E-13</v>
      </c>
      <c r="C51" s="8">
        <f t="shared" si="1"/>
        <v>0.99999999999988076</v>
      </c>
      <c r="D51" s="8">
        <f t="shared" si="2"/>
        <v>5.4389863397710605E-10</v>
      </c>
    </row>
    <row r="52" spans="1:4" x14ac:dyDescent="0.2">
      <c r="A52" s="1">
        <v>46</v>
      </c>
      <c r="B52" s="7">
        <f t="shared" si="0"/>
        <v>1.0426704891824029E-13</v>
      </c>
      <c r="C52" s="8">
        <f t="shared" si="1"/>
        <v>0.9999999999999849</v>
      </c>
      <c r="D52" s="8">
        <f t="shared" si="2"/>
        <v>8.1745366351900406E-11</v>
      </c>
    </row>
    <row r="53" spans="1:4" x14ac:dyDescent="0.2">
      <c r="A53" s="1">
        <v>47</v>
      </c>
      <c r="B53" s="7">
        <f t="shared" si="0"/>
        <v>1.3310687095945491E-14</v>
      </c>
      <c r="C53" s="8">
        <f t="shared" si="1"/>
        <v>0.99999999999999822</v>
      </c>
      <c r="D53" s="8">
        <f t="shared" si="2"/>
        <v>1.1194287847690162E-11</v>
      </c>
    </row>
    <row r="54" spans="1:4" x14ac:dyDescent="0.2">
      <c r="A54" s="1">
        <v>48</v>
      </c>
      <c r="B54" s="7">
        <f t="shared" si="0"/>
        <v>1.5449904664936766E-15</v>
      </c>
      <c r="C54" s="8">
        <f t="shared" si="1"/>
        <v>0.99999999999999978</v>
      </c>
      <c r="D54" s="8">
        <f t="shared" si="2"/>
        <v>1.3904914198443093E-12</v>
      </c>
    </row>
    <row r="55" spans="1:4" x14ac:dyDescent="0.2">
      <c r="A55" s="1">
        <v>49</v>
      </c>
      <c r="B55" s="7">
        <f t="shared" si="0"/>
        <v>1.6215643380108617E-16</v>
      </c>
      <c r="C55" s="8">
        <f t="shared" si="1"/>
        <v>1</v>
      </c>
      <c r="D55" s="8">
        <f t="shared" si="2"/>
        <v>1.5583233288284384E-13</v>
      </c>
    </row>
    <row r="56" spans="1:4" x14ac:dyDescent="0.2">
      <c r="A56" s="1">
        <v>50</v>
      </c>
      <c r="B56" s="7">
        <f t="shared" si="0"/>
        <v>1.5289035186959615E-17</v>
      </c>
      <c r="C56" s="8">
        <f t="shared" si="1"/>
        <v>1</v>
      </c>
      <c r="D56" s="8">
        <f t="shared" si="2"/>
        <v>1.5655972031446645E-14</v>
      </c>
    </row>
    <row r="57" spans="1:4" x14ac:dyDescent="0.2">
      <c r="A57" s="1">
        <v>51</v>
      </c>
      <c r="B57" s="7">
        <f t="shared" si="0"/>
        <v>1.2847928728537293E-18</v>
      </c>
      <c r="C57" s="8">
        <f t="shared" si="1"/>
        <v>1</v>
      </c>
      <c r="D57" s="8">
        <f t="shared" si="2"/>
        <v>1.3991394385377112E-15</v>
      </c>
    </row>
    <row r="58" spans="1:4" x14ac:dyDescent="0.2">
      <c r="A58" s="1">
        <v>52</v>
      </c>
      <c r="B58" s="7">
        <f t="shared" si="0"/>
        <v>9.5300570239152086E-20</v>
      </c>
      <c r="C58" s="8">
        <f t="shared" si="1"/>
        <v>1</v>
      </c>
      <c r="D58" s="8">
        <f t="shared" si="2"/>
        <v>1.1016745919645981E-16</v>
      </c>
    </row>
    <row r="59" spans="1:4" x14ac:dyDescent="0.2">
      <c r="A59" s="1">
        <v>53</v>
      </c>
      <c r="B59" s="7">
        <f t="shared" si="0"/>
        <v>6.1649964575191425E-21</v>
      </c>
      <c r="C59" s="8">
        <f t="shared" si="1"/>
        <v>1</v>
      </c>
      <c r="D59" s="8">
        <f t="shared" si="2"/>
        <v>7.5521206604609488E-18</v>
      </c>
    </row>
    <row r="60" spans="1:4" x14ac:dyDescent="0.2">
      <c r="A60" s="1">
        <v>54</v>
      </c>
      <c r="B60" s="7">
        <f t="shared" si="0"/>
        <v>3.4249980319550962E-22</v>
      </c>
      <c r="C60" s="8">
        <f t="shared" si="1"/>
        <v>1</v>
      </c>
      <c r="D60" s="8">
        <f t="shared" si="2"/>
        <v>4.438797449413805E-19</v>
      </c>
    </row>
    <row r="61" spans="1:4" x14ac:dyDescent="0.2">
      <c r="A61" s="1">
        <v>55</v>
      </c>
      <c r="B61" s="7">
        <f t="shared" si="0"/>
        <v>1.6012977811738119E-23</v>
      </c>
      <c r="C61" s="8">
        <f t="shared" si="1"/>
        <v>1</v>
      </c>
      <c r="D61" s="8">
        <f t="shared" si="2"/>
        <v>2.1921766624269485E-20</v>
      </c>
    </row>
    <row r="62" spans="1:4" x14ac:dyDescent="0.2">
      <c r="A62" s="1">
        <v>56</v>
      </c>
      <c r="B62" s="7">
        <f t="shared" si="0"/>
        <v>6.1274149789814668E-25</v>
      </c>
      <c r="C62" s="8">
        <f t="shared" si="1"/>
        <v>1</v>
      </c>
      <c r="D62" s="8">
        <f t="shared" si="2"/>
        <v>8.8479872296492385E-22</v>
      </c>
    </row>
    <row r="63" spans="1:4" x14ac:dyDescent="0.2">
      <c r="A63" s="1">
        <v>57</v>
      </c>
      <c r="B63" s="7">
        <f t="shared" si="0"/>
        <v>1.8428315726260056E-26</v>
      </c>
      <c r="C63" s="8">
        <f t="shared" si="1"/>
        <v>1</v>
      </c>
      <c r="D63" s="8">
        <f t="shared" si="2"/>
        <v>2.8029468219641545E-23</v>
      </c>
    </row>
    <row r="64" spans="1:4" x14ac:dyDescent="0.2">
      <c r="A64" s="1">
        <v>58</v>
      </c>
      <c r="B64" s="7">
        <f t="shared" si="0"/>
        <v>4.0850946191216804E-28</v>
      </c>
      <c r="C64" s="8">
        <f t="shared" si="1"/>
        <v>1</v>
      </c>
      <c r="D64" s="8">
        <f t="shared" si="2"/>
        <v>6.5361513905946888E-25</v>
      </c>
    </row>
    <row r="65" spans="1:4" x14ac:dyDescent="0.2">
      <c r="A65" s="1">
        <v>59</v>
      </c>
      <c r="B65" s="7">
        <f t="shared" si="0"/>
        <v>5.934762158530324E-30</v>
      </c>
      <c r="C65" s="8">
        <f t="shared" si="1"/>
        <v>1</v>
      </c>
      <c r="D65" s="8">
        <f t="shared" si="2"/>
        <v>9.9763351884894747E-27</v>
      </c>
    </row>
    <row r="66" spans="1:4" x14ac:dyDescent="0.2">
      <c r="A66" s="1">
        <v>60</v>
      </c>
      <c r="B66" s="7">
        <f t="shared" si="0"/>
        <v>4.2391158275215842E-32</v>
      </c>
      <c r="C66" s="8">
        <f t="shared" si="1"/>
        <v>1</v>
      </c>
      <c r="D66" s="8">
        <f t="shared" si="2"/>
        <v>7.4778003197480742E-29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Voorblad</vt:lpstr>
      <vt:lpstr>Meetkundig gemiddelde</vt:lpstr>
      <vt:lpstr>Centrummaten</vt:lpstr>
      <vt:lpstr>Klassematen</vt:lpstr>
      <vt:lpstr>permutaties en combinaties</vt:lpstr>
      <vt:lpstr>Kruistabel</vt:lpstr>
      <vt:lpstr>Kansvariabele</vt:lpstr>
      <vt:lpstr>BinomialeVerdeling</vt:lpstr>
    </vt:vector>
  </TitlesOfParts>
  <Company>Hogeschool van Amsterdam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hoits</dc:creator>
  <cp:lastModifiedBy>Sybolt</cp:lastModifiedBy>
  <dcterms:created xsi:type="dcterms:W3CDTF">2014-04-03T12:11:38Z</dcterms:created>
  <dcterms:modified xsi:type="dcterms:W3CDTF">2014-04-05T13:02:40Z</dcterms:modified>
</cp:coreProperties>
</file>